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Work\D E L A N T E\PRAC\2020\2011ELLU\Lukovany, kanalizace a ČOV\PROJEKT\07-DPS\HANDOVER\Rozpočet\"/>
    </mc:Choice>
  </mc:AlternateContent>
  <xr:revisionPtr revIDLastSave="0" documentId="13_ncr:1_{0859DAE9-097E-4268-B4A5-92ECB8086D82}" xr6:coauthVersionLast="46" xr6:coauthVersionMax="46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Pol'!$A$1:$U$148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0" i="1" l="1"/>
  <c r="AC138" i="12"/>
  <c r="F39" i="1" s="1"/>
  <c r="F40" i="1" s="1"/>
  <c r="G23" i="1" s="1"/>
  <c r="G8" i="12"/>
  <c r="G9" i="12"/>
  <c r="I9" i="12"/>
  <c r="I8" i="12" s="1"/>
  <c r="K9" i="12"/>
  <c r="K8" i="12" s="1"/>
  <c r="M9" i="12"/>
  <c r="M8" i="12" s="1"/>
  <c r="O9" i="12"/>
  <c r="O8" i="12" s="1"/>
  <c r="Q9" i="12"/>
  <c r="Q8" i="12" s="1"/>
  <c r="U9" i="12"/>
  <c r="U8" i="12" s="1"/>
  <c r="G10" i="12"/>
  <c r="I48" i="1" s="1"/>
  <c r="G11" i="12"/>
  <c r="I11" i="12"/>
  <c r="I10" i="12" s="1"/>
  <c r="K11" i="12"/>
  <c r="K10" i="12" s="1"/>
  <c r="M11" i="12"/>
  <c r="M10" i="12" s="1"/>
  <c r="O11" i="12"/>
  <c r="O10" i="12" s="1"/>
  <c r="Q11" i="12"/>
  <c r="Q10" i="12" s="1"/>
  <c r="U11" i="12"/>
  <c r="U10" i="12" s="1"/>
  <c r="G13" i="12"/>
  <c r="G12" i="12" s="1"/>
  <c r="I49" i="1" s="1"/>
  <c r="I13" i="12"/>
  <c r="I12" i="12" s="1"/>
  <c r="K13" i="12"/>
  <c r="K12" i="12" s="1"/>
  <c r="O13" i="12"/>
  <c r="Q13" i="12"/>
  <c r="Q12" i="12" s="1"/>
  <c r="U13" i="12"/>
  <c r="G14" i="12"/>
  <c r="M14" i="12" s="1"/>
  <c r="I14" i="12"/>
  <c r="K14" i="12"/>
  <c r="O14" i="12"/>
  <c r="O12" i="12" s="1"/>
  <c r="Q14" i="12"/>
  <c r="U14" i="12"/>
  <c r="G15" i="12"/>
  <c r="Q15" i="12"/>
  <c r="G16" i="12"/>
  <c r="M16" i="12" s="1"/>
  <c r="M15" i="12" s="1"/>
  <c r="I16" i="12"/>
  <c r="I15" i="12" s="1"/>
  <c r="K16" i="12"/>
  <c r="K15" i="12" s="1"/>
  <c r="O16" i="12"/>
  <c r="O15" i="12" s="1"/>
  <c r="Q16" i="12"/>
  <c r="U16" i="12"/>
  <c r="U15" i="12" s="1"/>
  <c r="G18" i="12"/>
  <c r="I18" i="12"/>
  <c r="K18" i="12"/>
  <c r="K17" i="12" s="1"/>
  <c r="M18" i="12"/>
  <c r="O18" i="12"/>
  <c r="Q18" i="12"/>
  <c r="U18" i="12"/>
  <c r="G19" i="12"/>
  <c r="I19" i="12"/>
  <c r="K19" i="12"/>
  <c r="M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5" i="12"/>
  <c r="M25" i="12" s="1"/>
  <c r="I25" i="12"/>
  <c r="K25" i="12"/>
  <c r="O25" i="12"/>
  <c r="Q25" i="12"/>
  <c r="U25" i="12"/>
  <c r="G26" i="12"/>
  <c r="I26" i="12"/>
  <c r="K26" i="12"/>
  <c r="M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I29" i="12"/>
  <c r="K29" i="12"/>
  <c r="M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I34" i="12"/>
  <c r="K34" i="12"/>
  <c r="M34" i="12"/>
  <c r="O34" i="12"/>
  <c r="Q34" i="12"/>
  <c r="U34" i="12"/>
  <c r="G35" i="12"/>
  <c r="I35" i="12"/>
  <c r="K35" i="12"/>
  <c r="M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I42" i="12"/>
  <c r="K42" i="12"/>
  <c r="M42" i="12"/>
  <c r="O42" i="12"/>
  <c r="Q42" i="12"/>
  <c r="U42" i="12"/>
  <c r="G43" i="12"/>
  <c r="I43" i="12"/>
  <c r="K43" i="12"/>
  <c r="M43" i="12"/>
  <c r="O43" i="12"/>
  <c r="Q43" i="12"/>
  <c r="U43" i="12"/>
  <c r="G44" i="12"/>
  <c r="M44" i="12" s="1"/>
  <c r="I44" i="12"/>
  <c r="K44" i="12"/>
  <c r="O44" i="12"/>
  <c r="Q44" i="12"/>
  <c r="U44" i="12"/>
  <c r="G45" i="12"/>
  <c r="I45" i="12"/>
  <c r="K45" i="12"/>
  <c r="M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I53" i="12"/>
  <c r="K53" i="12"/>
  <c r="M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G58" i="12"/>
  <c r="I58" i="12"/>
  <c r="K58" i="12"/>
  <c r="M58" i="12"/>
  <c r="O58" i="12"/>
  <c r="Q58" i="12"/>
  <c r="U58" i="12"/>
  <c r="G59" i="12"/>
  <c r="I59" i="12"/>
  <c r="K59" i="12"/>
  <c r="M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5" i="12"/>
  <c r="M65" i="12" s="1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G67" i="12"/>
  <c r="I67" i="12"/>
  <c r="K67" i="12"/>
  <c r="M67" i="12"/>
  <c r="O67" i="12"/>
  <c r="Q67" i="12"/>
  <c r="U67" i="12"/>
  <c r="G68" i="12"/>
  <c r="M68" i="12" s="1"/>
  <c r="I68" i="12"/>
  <c r="K68" i="12"/>
  <c r="O68" i="12"/>
  <c r="Q68" i="12"/>
  <c r="U68" i="12"/>
  <c r="G69" i="12"/>
  <c r="I69" i="12"/>
  <c r="K69" i="12"/>
  <c r="M69" i="12"/>
  <c r="O69" i="12"/>
  <c r="Q69" i="12"/>
  <c r="U69" i="12"/>
  <c r="G70" i="12"/>
  <c r="M70" i="12" s="1"/>
  <c r="I70" i="12"/>
  <c r="K70" i="12"/>
  <c r="O70" i="12"/>
  <c r="Q70" i="12"/>
  <c r="U70" i="12"/>
  <c r="G71" i="12"/>
  <c r="M71" i="12" s="1"/>
  <c r="I71" i="12"/>
  <c r="K71" i="12"/>
  <c r="O71" i="12"/>
  <c r="Q71" i="12"/>
  <c r="U71" i="12"/>
  <c r="G72" i="12"/>
  <c r="M72" i="12" s="1"/>
  <c r="I72" i="12"/>
  <c r="K72" i="12"/>
  <c r="O72" i="12"/>
  <c r="Q72" i="12"/>
  <c r="U72" i="12"/>
  <c r="G73" i="12"/>
  <c r="M73" i="12" s="1"/>
  <c r="I73" i="12"/>
  <c r="K73" i="12"/>
  <c r="O73" i="12"/>
  <c r="Q73" i="12"/>
  <c r="U73" i="12"/>
  <c r="G74" i="12"/>
  <c r="I74" i="12"/>
  <c r="K74" i="12"/>
  <c r="M74" i="12"/>
  <c r="O74" i="12"/>
  <c r="Q74" i="12"/>
  <c r="U74" i="12"/>
  <c r="G75" i="12"/>
  <c r="M75" i="12" s="1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G77" i="12"/>
  <c r="I77" i="12"/>
  <c r="K77" i="12"/>
  <c r="M77" i="12"/>
  <c r="O77" i="12"/>
  <c r="Q77" i="12"/>
  <c r="U77" i="12"/>
  <c r="G78" i="12"/>
  <c r="M78" i="12" s="1"/>
  <c r="I78" i="12"/>
  <c r="K78" i="12"/>
  <c r="O78" i="12"/>
  <c r="Q78" i="12"/>
  <c r="U78" i="12"/>
  <c r="G79" i="12"/>
  <c r="M79" i="12" s="1"/>
  <c r="I79" i="12"/>
  <c r="K79" i="12"/>
  <c r="O79" i="12"/>
  <c r="Q79" i="12"/>
  <c r="U79" i="12"/>
  <c r="G80" i="12"/>
  <c r="M80" i="12" s="1"/>
  <c r="I80" i="12"/>
  <c r="K80" i="12"/>
  <c r="O80" i="12"/>
  <c r="Q80" i="12"/>
  <c r="U80" i="12"/>
  <c r="G81" i="12"/>
  <c r="M81" i="12" s="1"/>
  <c r="I81" i="12"/>
  <c r="K81" i="12"/>
  <c r="O81" i="12"/>
  <c r="Q81" i="12"/>
  <c r="U81" i="12"/>
  <c r="G82" i="12"/>
  <c r="I82" i="12"/>
  <c r="K82" i="12"/>
  <c r="M82" i="12"/>
  <c r="O82" i="12"/>
  <c r="Q82" i="12"/>
  <c r="U82" i="12"/>
  <c r="G83" i="12"/>
  <c r="I83" i="12"/>
  <c r="K83" i="12"/>
  <c r="M83" i="12"/>
  <c r="O83" i="12"/>
  <c r="Q83" i="12"/>
  <c r="U83" i="12"/>
  <c r="G84" i="12"/>
  <c r="M84" i="12" s="1"/>
  <c r="I84" i="12"/>
  <c r="K84" i="12"/>
  <c r="O84" i="12"/>
  <c r="Q84" i="12"/>
  <c r="U84" i="12"/>
  <c r="G85" i="12"/>
  <c r="M85" i="12" s="1"/>
  <c r="I85" i="12"/>
  <c r="K85" i="12"/>
  <c r="O85" i="12"/>
  <c r="Q85" i="12"/>
  <c r="U85" i="12"/>
  <c r="G86" i="12"/>
  <c r="M86" i="12" s="1"/>
  <c r="I86" i="12"/>
  <c r="K86" i="12"/>
  <c r="O86" i="12"/>
  <c r="Q86" i="12"/>
  <c r="U86" i="12"/>
  <c r="G87" i="12"/>
  <c r="M87" i="12" s="1"/>
  <c r="I87" i="12"/>
  <c r="K87" i="12"/>
  <c r="O87" i="12"/>
  <c r="Q87" i="12"/>
  <c r="U87" i="12"/>
  <c r="G88" i="12"/>
  <c r="M88" i="12" s="1"/>
  <c r="I88" i="12"/>
  <c r="K88" i="12"/>
  <c r="O88" i="12"/>
  <c r="Q88" i="12"/>
  <c r="U88" i="12"/>
  <c r="G89" i="12"/>
  <c r="M89" i="12" s="1"/>
  <c r="I89" i="12"/>
  <c r="K89" i="12"/>
  <c r="O89" i="12"/>
  <c r="Q89" i="12"/>
  <c r="U89" i="12"/>
  <c r="G90" i="12"/>
  <c r="M90" i="12" s="1"/>
  <c r="I90" i="12"/>
  <c r="K90" i="12"/>
  <c r="O90" i="12"/>
  <c r="Q90" i="12"/>
  <c r="U90" i="12"/>
  <c r="G91" i="12"/>
  <c r="M91" i="12" s="1"/>
  <c r="I91" i="12"/>
  <c r="K91" i="12"/>
  <c r="O91" i="12"/>
  <c r="Q91" i="12"/>
  <c r="U91" i="12"/>
  <c r="G92" i="12"/>
  <c r="M92" i="12" s="1"/>
  <c r="I92" i="12"/>
  <c r="K92" i="12"/>
  <c r="O92" i="12"/>
  <c r="Q92" i="12"/>
  <c r="U92" i="12"/>
  <c r="G93" i="12"/>
  <c r="I93" i="12"/>
  <c r="K93" i="12"/>
  <c r="M93" i="12"/>
  <c r="O93" i="12"/>
  <c r="Q93" i="12"/>
  <c r="U93" i="12"/>
  <c r="G94" i="12"/>
  <c r="M94" i="12" s="1"/>
  <c r="I94" i="12"/>
  <c r="K94" i="12"/>
  <c r="O94" i="12"/>
  <c r="Q94" i="12"/>
  <c r="U94" i="12"/>
  <c r="G95" i="12"/>
  <c r="M95" i="12" s="1"/>
  <c r="I95" i="12"/>
  <c r="K95" i="12"/>
  <c r="O95" i="12"/>
  <c r="Q95" i="12"/>
  <c r="U95" i="12"/>
  <c r="G96" i="12"/>
  <c r="M96" i="12" s="1"/>
  <c r="I96" i="12"/>
  <c r="K96" i="12"/>
  <c r="O96" i="12"/>
  <c r="Q96" i="12"/>
  <c r="U96" i="12"/>
  <c r="G97" i="12"/>
  <c r="M97" i="12" s="1"/>
  <c r="I97" i="12"/>
  <c r="K97" i="12"/>
  <c r="O97" i="12"/>
  <c r="Q97" i="12"/>
  <c r="U97" i="12"/>
  <c r="G98" i="12"/>
  <c r="I98" i="12"/>
  <c r="K98" i="12"/>
  <c r="M98" i="12"/>
  <c r="O98" i="12"/>
  <c r="Q98" i="12"/>
  <c r="U98" i="12"/>
  <c r="G100" i="12"/>
  <c r="M100" i="12" s="1"/>
  <c r="I100" i="12"/>
  <c r="K100" i="12"/>
  <c r="O100" i="12"/>
  <c r="Q100" i="12"/>
  <c r="U100" i="12"/>
  <c r="G101" i="12"/>
  <c r="M101" i="12" s="1"/>
  <c r="I101" i="12"/>
  <c r="K101" i="12"/>
  <c r="O101" i="12"/>
  <c r="Q101" i="12"/>
  <c r="U101" i="12"/>
  <c r="G102" i="12"/>
  <c r="M102" i="12" s="1"/>
  <c r="I102" i="12"/>
  <c r="K102" i="12"/>
  <c r="O102" i="12"/>
  <c r="Q102" i="12"/>
  <c r="U102" i="12"/>
  <c r="G103" i="12"/>
  <c r="M103" i="12" s="1"/>
  <c r="I103" i="12"/>
  <c r="K103" i="12"/>
  <c r="O103" i="12"/>
  <c r="Q103" i="12"/>
  <c r="U103" i="12"/>
  <c r="G104" i="12"/>
  <c r="M104" i="12" s="1"/>
  <c r="I104" i="12"/>
  <c r="K104" i="12"/>
  <c r="O104" i="12"/>
  <c r="Q104" i="12"/>
  <c r="U104" i="12"/>
  <c r="G105" i="12"/>
  <c r="M105" i="12" s="1"/>
  <c r="I105" i="12"/>
  <c r="K105" i="12"/>
  <c r="O105" i="12"/>
  <c r="Q105" i="12"/>
  <c r="U105" i="12"/>
  <c r="G106" i="12"/>
  <c r="M106" i="12" s="1"/>
  <c r="I106" i="12"/>
  <c r="K106" i="12"/>
  <c r="O106" i="12"/>
  <c r="Q106" i="12"/>
  <c r="U106" i="12"/>
  <c r="G107" i="12"/>
  <c r="M107" i="12" s="1"/>
  <c r="I107" i="12"/>
  <c r="K107" i="12"/>
  <c r="O107" i="12"/>
  <c r="Q107" i="12"/>
  <c r="U107" i="12"/>
  <c r="G108" i="12"/>
  <c r="M108" i="12" s="1"/>
  <c r="I108" i="12"/>
  <c r="K108" i="12"/>
  <c r="O108" i="12"/>
  <c r="Q108" i="12"/>
  <c r="U108" i="12"/>
  <c r="G109" i="12"/>
  <c r="I109" i="12"/>
  <c r="K109" i="12"/>
  <c r="M109" i="12"/>
  <c r="O109" i="12"/>
  <c r="Q109" i="12"/>
  <c r="U109" i="12"/>
  <c r="G110" i="12"/>
  <c r="I110" i="12"/>
  <c r="K110" i="12"/>
  <c r="M110" i="12"/>
  <c r="O110" i="12"/>
  <c r="Q110" i="12"/>
  <c r="U110" i="12"/>
  <c r="G111" i="12"/>
  <c r="M111" i="12" s="1"/>
  <c r="I111" i="12"/>
  <c r="K111" i="12"/>
  <c r="O111" i="12"/>
  <c r="Q111" i="12"/>
  <c r="U111" i="12"/>
  <c r="G112" i="12"/>
  <c r="M112" i="12" s="1"/>
  <c r="I112" i="12"/>
  <c r="K112" i="12"/>
  <c r="O112" i="12"/>
  <c r="Q112" i="12"/>
  <c r="U112" i="12"/>
  <c r="G113" i="12"/>
  <c r="M113" i="12" s="1"/>
  <c r="I113" i="12"/>
  <c r="K113" i="12"/>
  <c r="O113" i="12"/>
  <c r="Q113" i="12"/>
  <c r="U113" i="12"/>
  <c r="G114" i="12"/>
  <c r="I114" i="12"/>
  <c r="K114" i="12"/>
  <c r="M114" i="12"/>
  <c r="O114" i="12"/>
  <c r="Q114" i="12"/>
  <c r="U114" i="12"/>
  <c r="G115" i="12"/>
  <c r="M115" i="12" s="1"/>
  <c r="I115" i="12"/>
  <c r="K115" i="12"/>
  <c r="O115" i="12"/>
  <c r="Q115" i="12"/>
  <c r="U115" i="12"/>
  <c r="G116" i="12"/>
  <c r="M116" i="12" s="1"/>
  <c r="I116" i="12"/>
  <c r="K116" i="12"/>
  <c r="O116" i="12"/>
  <c r="Q116" i="12"/>
  <c r="U116" i="12"/>
  <c r="G117" i="12"/>
  <c r="I117" i="12"/>
  <c r="K117" i="12"/>
  <c r="M117" i="12"/>
  <c r="O117" i="12"/>
  <c r="Q117" i="12"/>
  <c r="U117" i="12"/>
  <c r="G118" i="12"/>
  <c r="I118" i="12"/>
  <c r="K118" i="12"/>
  <c r="M118" i="12"/>
  <c r="O118" i="12"/>
  <c r="Q118" i="12"/>
  <c r="U118" i="12"/>
  <c r="G119" i="12"/>
  <c r="M119" i="12" s="1"/>
  <c r="I119" i="12"/>
  <c r="K119" i="12"/>
  <c r="O119" i="12"/>
  <c r="Q119" i="12"/>
  <c r="U119" i="12"/>
  <c r="G120" i="12"/>
  <c r="M120" i="12" s="1"/>
  <c r="I120" i="12"/>
  <c r="K120" i="12"/>
  <c r="O120" i="12"/>
  <c r="Q120" i="12"/>
  <c r="U120" i="12"/>
  <c r="G121" i="12"/>
  <c r="M121" i="12" s="1"/>
  <c r="I121" i="12"/>
  <c r="K121" i="12"/>
  <c r="O121" i="12"/>
  <c r="Q121" i="12"/>
  <c r="U121" i="12"/>
  <c r="G122" i="12"/>
  <c r="I122" i="12"/>
  <c r="K122" i="12"/>
  <c r="M122" i="12"/>
  <c r="O122" i="12"/>
  <c r="Q122" i="12"/>
  <c r="U122" i="12"/>
  <c r="G123" i="12"/>
  <c r="M123" i="12" s="1"/>
  <c r="I123" i="12"/>
  <c r="K123" i="12"/>
  <c r="O123" i="12"/>
  <c r="Q123" i="12"/>
  <c r="U123" i="12"/>
  <c r="G125" i="12"/>
  <c r="I125" i="12"/>
  <c r="K125" i="12"/>
  <c r="M125" i="12"/>
  <c r="O125" i="12"/>
  <c r="Q125" i="12"/>
  <c r="U125" i="12"/>
  <c r="G126" i="12"/>
  <c r="I126" i="12"/>
  <c r="K126" i="12"/>
  <c r="M126" i="12"/>
  <c r="O126" i="12"/>
  <c r="Q126" i="12"/>
  <c r="U126" i="12"/>
  <c r="G127" i="12"/>
  <c r="M127" i="12" s="1"/>
  <c r="I127" i="12"/>
  <c r="K127" i="12"/>
  <c r="O127" i="12"/>
  <c r="Q127" i="12"/>
  <c r="U127" i="12"/>
  <c r="G128" i="12"/>
  <c r="M128" i="12" s="1"/>
  <c r="I128" i="12"/>
  <c r="K128" i="12"/>
  <c r="O128" i="12"/>
  <c r="Q128" i="12"/>
  <c r="U128" i="12"/>
  <c r="G129" i="12"/>
  <c r="M129" i="12" s="1"/>
  <c r="I129" i="12"/>
  <c r="K129" i="12"/>
  <c r="O129" i="12"/>
  <c r="Q129" i="12"/>
  <c r="U129" i="12"/>
  <c r="G130" i="12"/>
  <c r="I130" i="12"/>
  <c r="K130" i="12"/>
  <c r="M130" i="12"/>
  <c r="O130" i="12"/>
  <c r="Q130" i="12"/>
  <c r="U130" i="12"/>
  <c r="G131" i="12"/>
  <c r="M131" i="12" s="1"/>
  <c r="I131" i="12"/>
  <c r="K131" i="12"/>
  <c r="O131" i="12"/>
  <c r="Q131" i="12"/>
  <c r="U131" i="12"/>
  <c r="G132" i="12"/>
  <c r="M132" i="12" s="1"/>
  <c r="I132" i="12"/>
  <c r="K132" i="12"/>
  <c r="O132" i="12"/>
  <c r="Q132" i="12"/>
  <c r="U132" i="12"/>
  <c r="G133" i="12"/>
  <c r="I133" i="12"/>
  <c r="K133" i="12"/>
  <c r="M133" i="12"/>
  <c r="O133" i="12"/>
  <c r="Q133" i="12"/>
  <c r="U133" i="12"/>
  <c r="G134" i="12"/>
  <c r="I134" i="12"/>
  <c r="K134" i="12"/>
  <c r="M134" i="12"/>
  <c r="O134" i="12"/>
  <c r="Q134" i="12"/>
  <c r="U134" i="12"/>
  <c r="G135" i="12"/>
  <c r="M135" i="12" s="1"/>
  <c r="I135" i="12"/>
  <c r="K135" i="12"/>
  <c r="O135" i="12"/>
  <c r="Q135" i="12"/>
  <c r="U135" i="12"/>
  <c r="G136" i="12"/>
  <c r="M136" i="12" s="1"/>
  <c r="I136" i="12"/>
  <c r="K136" i="12"/>
  <c r="O136" i="12"/>
  <c r="Q136" i="12"/>
  <c r="U136" i="12"/>
  <c r="I20" i="1"/>
  <c r="I17" i="1"/>
  <c r="G27" i="1"/>
  <c r="J28" i="1"/>
  <c r="J26" i="1"/>
  <c r="G38" i="1"/>
  <c r="F38" i="1"/>
  <c r="J23" i="1"/>
  <c r="J24" i="1"/>
  <c r="J25" i="1"/>
  <c r="J27" i="1"/>
  <c r="E24" i="1"/>
  <c r="E26" i="1"/>
  <c r="U17" i="12" l="1"/>
  <c r="I47" i="1"/>
  <c r="I124" i="12"/>
  <c r="I24" i="12"/>
  <c r="G24" i="12"/>
  <c r="I52" i="1" s="1"/>
  <c r="I18" i="1" s="1"/>
  <c r="M13" i="12"/>
  <c r="K124" i="12"/>
  <c r="U99" i="12"/>
  <c r="Q99" i="12"/>
  <c r="AD138" i="12"/>
  <c r="G39" i="1" s="1"/>
  <c r="I99" i="12"/>
  <c r="Q17" i="12"/>
  <c r="U124" i="12"/>
  <c r="Q124" i="12"/>
  <c r="K99" i="12"/>
  <c r="K24" i="12"/>
  <c r="O124" i="12"/>
  <c r="Q24" i="12"/>
  <c r="O24" i="12"/>
  <c r="I17" i="12"/>
  <c r="G17" i="12"/>
  <c r="I51" i="1" s="1"/>
  <c r="I55" i="1" s="1"/>
  <c r="U12" i="12"/>
  <c r="O17" i="12"/>
  <c r="O99" i="12"/>
  <c r="U24" i="12"/>
  <c r="G24" i="1"/>
  <c r="M12" i="12"/>
  <c r="M124" i="12"/>
  <c r="M17" i="12"/>
  <c r="M99" i="12"/>
  <c r="M24" i="12"/>
  <c r="G99" i="12"/>
  <c r="I53" i="1" s="1"/>
  <c r="G124" i="12"/>
  <c r="I54" i="1" s="1"/>
  <c r="I19" i="1" s="1"/>
  <c r="I16" i="1" l="1"/>
  <c r="I21" i="1" s="1"/>
  <c r="H39" i="1"/>
  <c r="G40" i="1"/>
  <c r="G138" i="12"/>
  <c r="G25" i="1" l="1"/>
  <c r="G28" i="1"/>
  <c r="I39" i="1"/>
  <c r="I40" i="1" s="1"/>
  <c r="J39" i="1" s="1"/>
  <c r="J40" i="1" s="1"/>
  <c r="H40" i="1"/>
  <c r="G26" i="1" l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<sst xmlns="http://schemas.openxmlformats.org/spreadsheetml/2006/main" count="654" uniqueCount="351">
  <si>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</si>
  <si>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</si>
  <si>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</si>
  <si>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</si>
  <si>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</si>
  <si>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</si>
  <si>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</si>
  <si>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</si>
  <si>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</si>
  <si>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</si>
  <si>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</si>
  <si>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</si>
  <si>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</si>
  <si>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</si>
  <si>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</si>
  <si>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</si>
  <si>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</si>
  <si>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</si>
  <si>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</si>
  <si>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</si>
  <si>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</si>
  <si>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</si>
  <si>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</si>
  <si>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</si>
  <si>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</si>
  <si>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</si>
  <si>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</si>
  <si>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</si>
  <si>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</si>
  <si>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</si>
  <si>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</si>
  <si>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</si>
  <si>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</si>
  <si>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</si>
  <si>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</si>
  <si>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</si>
  <si>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</si>
  <si>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</si>
  <si>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</si>
  <si>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</si>
  <si>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</si>
  <si>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</si>
  <si>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</si>
  <si>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Lukovany</t>
  </si>
  <si>
    <t>Rozpočet:</t>
  </si>
  <si>
    <t>Misto</t>
  </si>
  <si>
    <t>Kanalizace a ČOV Lukovany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</si>
  <si>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</si>
  <si>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</si>
  <si>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</si>
  <si>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</si>
  <si>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</si>
  <si>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</si>
  <si>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</si>
  <si>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</si>
  <si>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</si>
  <si>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</si>
  <si>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Upravy povrchů vnitřní</t>
  </si>
  <si>
    <t>90</t>
  </si>
  <si>
    <t>Přípočty</t>
  </si>
  <si>
    <t>97</t>
  </si>
  <si>
    <t>Prorážení otvorů</t>
  </si>
  <si>
    <t>M21</t>
  </si>
  <si>
    <t>Elektromontáže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</si>
  <si>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</si>
  <si>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</si>
  <si>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</si>
  <si>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</si>
  <si>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</si>
  <si>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</si>
  <si>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</si>
  <si>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</si>
  <si>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</si>
  <si>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</si>
  <si>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</si>
  <si>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</si>
  <si>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</si>
  <si>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</si>
  <si>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</si>
  <si>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</si>
  <si>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</si>
  <si>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</si>
  <si>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</si>
  <si>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</si>
  <si>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</si>
  <si>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</si>
  <si>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</si>
  <si>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</si>
  <si>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</si>
  <si>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</si>
  <si>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</si>
  <si>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</si>
  <si>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</si>
  <si>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</si>
  <si>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</si>
  <si>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340238212R00</t>
  </si>
  <si>
    <t>Zazdívka otvorů pl.1 m2,cihlami tl.zdi nad 10 cm</t>
  </si>
  <si>
    <t>m2</t>
  </si>
  <si>
    <t>POL1_0</t>
  </si>
  <si>
    <t>411387531R00</t>
  </si>
  <si>
    <t>Zabetonování otvorů 0,25 m2 ve stropech a klenbách</t>
  </si>
  <si>
    <t>kus</t>
  </si>
  <si>
    <t>612403399R00</t>
  </si>
  <si>
    <t>Hrubá výplň rýh ve stěnách maltou</t>
  </si>
  <si>
    <t>612401191R00</t>
  </si>
  <si>
    <t>Omítka malých ploch vnitřních stěn do 0,09 m2</t>
  </si>
  <si>
    <t>909      R00</t>
  </si>
  <si>
    <t>Hzs-nezmeritelne stavebni prace</t>
  </si>
  <si>
    <t>h</t>
  </si>
  <si>
    <t>974031121R00</t>
  </si>
  <si>
    <t>Vysekání rýh ve zdi cihelné 3 x 3 cm</t>
  </si>
  <si>
    <t>m</t>
  </si>
  <si>
    <t>973031616R00</t>
  </si>
  <si>
    <t>Vysekání kapes zeď cih. špalíky, krabice 10x10x5cm</t>
  </si>
  <si>
    <t>973031151R00</t>
  </si>
  <si>
    <t>Vysekání výklenků zeď cihel. MVC, pl. nad 0,25 m2</t>
  </si>
  <si>
    <t>m3</t>
  </si>
  <si>
    <t>971033122R00</t>
  </si>
  <si>
    <t>Vrtání otvorů, zeď cihelná, do 3 cm, hl. do 30 cm</t>
  </si>
  <si>
    <t>971033141R00</t>
  </si>
  <si>
    <t>Vybourání otvorů zeď cihel. d=6 cm, tl. 30 cm, MVC</t>
  </si>
  <si>
    <t>972054141R00</t>
  </si>
  <si>
    <t>Vybourání otv. stropy ŽB pl. 0,0225 m2, tl. 15 cm</t>
  </si>
  <si>
    <t>210810014REL</t>
  </si>
  <si>
    <t>Kabel CYKY-m 750 V 4x35 mm2, pevně uložený, včetně dodávky kabelu 4x35 mm2</t>
  </si>
  <si>
    <t>210100253R00</t>
  </si>
  <si>
    <t>Ukončení celoplast. kabelů zákl./pás.do 4x50 mm2</t>
  </si>
  <si>
    <t>210100005R00</t>
  </si>
  <si>
    <t>Ukončení vodičů v rozvaděči + zapojení do 35 mm2</t>
  </si>
  <si>
    <t>210220021RT1</t>
  </si>
  <si>
    <t>Vedení uzemňovací v zemi FeZn do 120 mm2, včetně pásku FeZn 30 x 4 mm</t>
  </si>
  <si>
    <t>210220001RT1</t>
  </si>
  <si>
    <t>Vedení uzemňovací na povrchu FeZn do 120 mm2, včetně pásku FeZn 30 x 4 mm</t>
  </si>
  <si>
    <t>210220302RT1</t>
  </si>
  <si>
    <t>Svorka hromosvodová nad 2 šrouby /ST, SJ, SR, atd/, včetně dodávky svorky SR 2b Fe pro pásek 30x4 mm</t>
  </si>
  <si>
    <t>210220302RT2</t>
  </si>
  <si>
    <t>Svorka hromosvodová nad 2 šrouby /ST, SJ, SR, atd/, včetně dodávky svorky SR 3a Fe</t>
  </si>
  <si>
    <t>210220022RT1</t>
  </si>
  <si>
    <t>Vedení uzemňovací v zemi FeZn, D 8 - 10 mm, včetně drátu FeZn 10 mm</t>
  </si>
  <si>
    <t>210220101RT3</t>
  </si>
  <si>
    <t>Vodiče svodové FeZn D do 10,Al 10,Cu 8 +podpěry, včetně dodávky drátu FeZn 8 mm + PV01</t>
  </si>
  <si>
    <t>210220101</t>
  </si>
  <si>
    <t>Vodiče svodové FeZn D do 10,Al 10,Cu 8 +podpěry, včetně dodávky drátu FeZn 8 mm + PV11/PV15</t>
  </si>
  <si>
    <t>210220101RT1</t>
  </si>
  <si>
    <t>Vodiče svodové FeZn D do 10,Al 10,Cu 8 +podpěry, včetně drátu FeZn 8 mm + PV 23</t>
  </si>
  <si>
    <t>210220401RT1</t>
  </si>
  <si>
    <t>Označení svodu štítky, smaltované, umělá hmota, včetně dodávky štítku</t>
  </si>
  <si>
    <t>210220372RT1</t>
  </si>
  <si>
    <t>Úhelník ochranný nebo trubka s držáky do zdiva, včetně ochran.úhelníku + 2 držáky do zdi</t>
  </si>
  <si>
    <t>210220301RT3</t>
  </si>
  <si>
    <t>Svorka hromosvodová do 2 šroubů /SS, SZ, SO/, včetně dodávky svorky SZ</t>
  </si>
  <si>
    <t>210220302</t>
  </si>
  <si>
    <t>Svorka hromosvodová nad 2 šrouby /ST, SJ, SR, atd/, včetně dodávky svorky ST</t>
  </si>
  <si>
    <t>210220301RT1</t>
  </si>
  <si>
    <t>Svorka hromosvodová do 2 šroubů /SS, SZ, SO/, včetně dodávky svorky SO</t>
  </si>
  <si>
    <t>210220302RT3</t>
  </si>
  <si>
    <t>Svorka hromosvodová nad 2 šrouby /ST, SJ, SR, atd/, včetně dodávky svorky SK pro vodič d 6-10 mm</t>
  </si>
  <si>
    <t>210220301RT2</t>
  </si>
  <si>
    <t>Svorka hromosvodová do 2 šroubů /SS, SZ, SO/, včetně dodávky svorky SS</t>
  </si>
  <si>
    <t>210220002RT2</t>
  </si>
  <si>
    <t>Vedení uzemňovací na povrchu FeZn D 10 mm, včetně drátu FeZn 10 mm</t>
  </si>
  <si>
    <t>210220002RT1</t>
  </si>
  <si>
    <t>Vedení uzemňovací na povrchu FeZn D 10 mm, včetně drátu FeZn 8 mm</t>
  </si>
  <si>
    <t>2102203556</t>
  </si>
  <si>
    <t>Lišta pro vyrování potenciálu, kompletní včetně dodávky lišty</t>
  </si>
  <si>
    <t>35711751R</t>
  </si>
  <si>
    <t>Skříň přípojková plast. SS 200 do výklenku PVE1P-C</t>
  </si>
  <si>
    <t>POL3_0</t>
  </si>
  <si>
    <t>35711780</t>
  </si>
  <si>
    <t>Skříň pro přepěťové ochrany FV do výklenku, vč. ochran</t>
  </si>
  <si>
    <t>210190013R00</t>
  </si>
  <si>
    <t>Osazení plastových rozvodnic SS/FV do výklenku</t>
  </si>
  <si>
    <t>357161680</t>
  </si>
  <si>
    <t>Rozváděč RS</t>
  </si>
  <si>
    <t>210190012R00</t>
  </si>
  <si>
    <t>Osazení plastových rozvodnic do výklenku</t>
  </si>
  <si>
    <t>210800606RT1</t>
  </si>
  <si>
    <t>Vodič H07V-K (CYA)  6 mm2 uložený v trubkách, včetně dodávky vodiče CYA 6</t>
  </si>
  <si>
    <t>210800607RT1</t>
  </si>
  <si>
    <t>Vodič H07V-K (CYA) 10 mm2 uložený v trubkách, včetně dodávky vodiče CYA 10</t>
  </si>
  <si>
    <t>210800608RT1</t>
  </si>
  <si>
    <t>Vodič H07V-K (CYA) 16 mm2 uložený v trubkách, včetně dodávky vodiče CYA 16</t>
  </si>
  <si>
    <t>210800610RT1</t>
  </si>
  <si>
    <t>Vodič H07V-K (CYA) 35 mm2 uložený v trubkách, včetně dodávky vodiče CYA 35</t>
  </si>
  <si>
    <t>354329104.REL</t>
  </si>
  <si>
    <t>Oko kabelové lisovací</t>
  </si>
  <si>
    <t>210220321RT1</t>
  </si>
  <si>
    <t>Svorka na potrubí Bernard, včetně Cu pásku, včetně dodávky svorky + Cu pásku</t>
  </si>
  <si>
    <t>34111076R</t>
  </si>
  <si>
    <t>Kabel silový s Cu jádrem 750 V CYKY-J 4 x10 mm2</t>
  </si>
  <si>
    <t>210810053R00</t>
  </si>
  <si>
    <t>Kabel CYKY-m 750 V 4 x 10 mm2 pevně uložený</t>
  </si>
  <si>
    <t>210100251R00</t>
  </si>
  <si>
    <t>Ukončení celoplast. kabelů zákl./pás.do 4x10 mm2</t>
  </si>
  <si>
    <t>210100003R00</t>
  </si>
  <si>
    <t>Ukončení vodičů v rozvaděči + zapojení do 16 mm2</t>
  </si>
  <si>
    <t>34111030R</t>
  </si>
  <si>
    <t>Kabel silový s Cu jádrem 750 V CYKY-J 3 x 1,5 mm2</t>
  </si>
  <si>
    <t>Kabel silový s Cu jádrem 750 V CYKY-O 3 x 1,5 mm2</t>
  </si>
  <si>
    <t>210810045R00</t>
  </si>
  <si>
    <t>Kabel CYKY-m 750 V 3 x 1,5 mm2 pevně uložený</t>
  </si>
  <si>
    <t>34111090R</t>
  </si>
  <si>
    <t>Kabel silový s Cu jádrem 750 V CYKY-J 5 x 1,5 mm2</t>
  </si>
  <si>
    <t>Kabel silový s Cu jádrem 750 V CYKY-O 5 x 1,5 mm2</t>
  </si>
  <si>
    <t>210810055R00</t>
  </si>
  <si>
    <t>Kabel CYKY-m 750 V 5 x 1,5 mm2 pevně uložený</t>
  </si>
  <si>
    <t>210100001R00</t>
  </si>
  <si>
    <t>Ukončení vodičů v rozvaděči + zapojení do 2,5 mm2</t>
  </si>
  <si>
    <t>210110021REL</t>
  </si>
  <si>
    <t>Spínač nástěnný jednopól.- řaz. 1, IP44, včetně dodávky spínače</t>
  </si>
  <si>
    <t>210110023REL</t>
  </si>
  <si>
    <t>Spínač nástěnný seriový - řaz. 5, IP44, včetně dodávky spínače</t>
  </si>
  <si>
    <t>210201211REL</t>
  </si>
  <si>
    <t>Svítidlo "A" LED náhrada zář. přisaz. prachotěs., IP65 včetně dodávky svítidla</t>
  </si>
  <si>
    <t>210200211REL</t>
  </si>
  <si>
    <t>Svítidlo "B" žárovkové přisazené,  IP44, včetně dodávky svítidla</t>
  </si>
  <si>
    <t>34711199</t>
  </si>
  <si>
    <t>Žárovka LED 240V 13W E27</t>
  </si>
  <si>
    <t>34834180.REL</t>
  </si>
  <si>
    <t>Svítidlo "C" LED reflektorové, IP44, včetně dodávky svítidla</t>
  </si>
  <si>
    <t>42911580</t>
  </si>
  <si>
    <t>Ventilátor axiální IP44, 600m3</t>
  </si>
  <si>
    <t>210290751R00</t>
  </si>
  <si>
    <t>Montáž ventilátoru do 1,5 kW</t>
  </si>
  <si>
    <t>210140650</t>
  </si>
  <si>
    <t>Termostat, vč. dodávky termostatu</t>
  </si>
  <si>
    <t>210110051</t>
  </si>
  <si>
    <t>Ovladač M-0-A, vč. dodávky ovladače</t>
  </si>
  <si>
    <t>54151100R</t>
  </si>
  <si>
    <t>Konvektor přímotopný nástěnný WKL 503 U</t>
  </si>
  <si>
    <t>54151103R</t>
  </si>
  <si>
    <t>Konvektor přímotopný nástěnný WKL 1503 U</t>
  </si>
  <si>
    <t>210111011REL</t>
  </si>
  <si>
    <t>Zásuvka zapuštěná - provedení 2P+PE, IP44, včetně dodávky zásuvky</t>
  </si>
  <si>
    <t>210111014REL</t>
  </si>
  <si>
    <t>Zásuvka zapuštěná - provedení 2x (2P+PE), IP44, včetně dodávky zásuvky</t>
  </si>
  <si>
    <t>210810046RT3</t>
  </si>
  <si>
    <t>Kabel CYKY-m 750 V 3 x 2,5 mm2 pevně uložený, včetně dodávky kabelu</t>
  </si>
  <si>
    <t>210111137</t>
  </si>
  <si>
    <t>Zásuvka průmyslová IP 44  3P+N+PE  32 A, vč. dodávky zásuvky</t>
  </si>
  <si>
    <t>210810057RT1</t>
  </si>
  <si>
    <t>Kabel CYKY-m 750 V 5 žil 4 až 16 mm pevně uložený, včetně dodávky kabelu 5x4 mm2</t>
  </si>
  <si>
    <t>210100002R00</t>
  </si>
  <si>
    <t>Ukončení vodičů v rozvaděči + zapojení do 6 mm2</t>
  </si>
  <si>
    <t>210220801R00</t>
  </si>
  <si>
    <t>Změření zemního odporu, vč. měřicího protokolu</t>
  </si>
  <si>
    <t>210810088-01</t>
  </si>
  <si>
    <t>Drobný montážní materiál</t>
  </si>
  <si>
    <t>celek</t>
  </si>
  <si>
    <t>2108804</t>
  </si>
  <si>
    <t>Nespecifikované montážní práce</t>
  </si>
  <si>
    <t>hod.</t>
  </si>
  <si>
    <t>210010311RT1</t>
  </si>
  <si>
    <t>Krabice univerzální KU, bez zapojení, kruhová, včetně dodávky KU 68-1902 s víčkem</t>
  </si>
  <si>
    <t>34572172R</t>
  </si>
  <si>
    <t>Lišta hranatá LHD 20x20, délka 3m</t>
  </si>
  <si>
    <t>34572176R</t>
  </si>
  <si>
    <t>Lišta hranatá LHD 40x20, délka 3m</t>
  </si>
  <si>
    <t>210010333RT1</t>
  </si>
  <si>
    <t>Krabice pro lištový rozvod LK 80/3,se zapojením, včetně dodávky LK 80/3</t>
  </si>
  <si>
    <t>210010023RT1</t>
  </si>
  <si>
    <t>Trubka tuhá z PVC uložená pevně, 29 mm, včetně dodávky trubky 1532</t>
  </si>
  <si>
    <t>210010003RT1</t>
  </si>
  <si>
    <t>Trubka ohebná pod omítku, typ 23.. 23 mm, včetně dodávky trubky PVC 2323</t>
  </si>
  <si>
    <t>210010006RT1</t>
  </si>
  <si>
    <t>Trubka ohebná pod omítku, typ 23.. 48 mm, včetně dodávky trubky PVC 2348</t>
  </si>
  <si>
    <t>220410710</t>
  </si>
  <si>
    <t>Pojistka nožová 32 A, vč. dodávky</t>
  </si>
  <si>
    <t>220410705R00</t>
  </si>
  <si>
    <t>Pojistka nožová 50 A, vč. dodávky</t>
  </si>
  <si>
    <t>220261143R00</t>
  </si>
  <si>
    <t>Příchytka kabelová 14 -  28, vč. dodávky</t>
  </si>
  <si>
    <t>460010024RT1</t>
  </si>
  <si>
    <t>Vytýčení kabelové trasy v zastavěném prostoru, délka trasy do 100 m</t>
  </si>
  <si>
    <t>km</t>
  </si>
  <si>
    <t>460110001R00</t>
  </si>
  <si>
    <t>Sonda pro vyhledání kabelů - výkop</t>
  </si>
  <si>
    <t>460110101R00</t>
  </si>
  <si>
    <t>Sonda pro vyhledání kabelů - zához</t>
  </si>
  <si>
    <t>460030011R00</t>
  </si>
  <si>
    <t>Sejmutí drnu</t>
  </si>
  <si>
    <t>460200163RT2</t>
  </si>
  <si>
    <t>Výkop kabelové rýhy 35/80 cm  hor.3, ruční výkop rýhy</t>
  </si>
  <si>
    <t>460200163RT1</t>
  </si>
  <si>
    <t>Výkop kabelové rýhy 35/80 cm  hor.3, strojní výkop rýhy</t>
  </si>
  <si>
    <t>460200303RT1</t>
  </si>
  <si>
    <t>Výkop kabelové rýhy 50/120 cm hor.3, strojní výkop rýhy</t>
  </si>
  <si>
    <t>460080101R00</t>
  </si>
  <si>
    <t>Rozbourání betonového základu</t>
  </si>
  <si>
    <t>460420022RT3</t>
  </si>
  <si>
    <t>Zřízení kabelového lože v rýze š. do 65 cm z písku, lože tloušťky 20 cm</t>
  </si>
  <si>
    <t>460510031REL</t>
  </si>
  <si>
    <t>Kabelový prostup z plastových trub, do D40, včetně dodávky trub</t>
  </si>
  <si>
    <t>460510031RE1</t>
  </si>
  <si>
    <t>Kabelový prostup z plastových trub, do D75, včetně dodávky trub</t>
  </si>
  <si>
    <t>460490012R00</t>
  </si>
  <si>
    <t>Fólie výstražná z PVC, šířka 33 cm</t>
  </si>
  <si>
    <t>460200153RT1</t>
  </si>
  <si>
    <t>Výkop kabelové rýhy 35/70 cm  hor.3, strojní výkop rýhy pro pásek/drát</t>
  </si>
  <si>
    <t>460200153RT2</t>
  </si>
  <si>
    <t>Výkop kabelové rýhy 35/70 cm  hor.3, ruční výkop rýhy pro pásek/drát</t>
  </si>
  <si>
    <t>460570153R00</t>
  </si>
  <si>
    <t>Zához rýhy 35/70 cm, hornina třídy 3, se zhutněním</t>
  </si>
  <si>
    <t>460620013RT1</t>
  </si>
  <si>
    <t>Provizorní úprava terénu v přírodní hornině 3, ruční vyrovnání a zhutnění</t>
  </si>
  <si>
    <t>460570283R00</t>
  </si>
  <si>
    <t>Zához rýhy 50/100 cm, hornina tř. 3, se zhutněním</t>
  </si>
  <si>
    <t>460570143R00</t>
  </si>
  <si>
    <t>Zához rýhy 35/60 cm, hornina třídy 3, se zhutněním</t>
  </si>
  <si>
    <t>460620001R00</t>
  </si>
  <si>
    <t>Položení drnu</t>
  </si>
  <si>
    <t>460620006RT1</t>
  </si>
  <si>
    <t>Osetí povrchu trávou, včetně dodávky osiva</t>
  </si>
  <si>
    <t>460600001RT8</t>
  </si>
  <si>
    <t>Naložení a odvoz zeminy, odvoz na vzdálenost 10000 m</t>
  </si>
  <si>
    <t>460600002R00</t>
  </si>
  <si>
    <t>Příplatek za odvoz za každých dalších 1000 m</t>
  </si>
  <si>
    <t>460921102R00</t>
  </si>
  <si>
    <t>Zaměření a zobrazení kabel. trasy na pevný bod</t>
  </si>
  <si>
    <t>460961602R00</t>
  </si>
  <si>
    <t>Zpracování výsledku měření</t>
  </si>
  <si>
    <t>004111010R</t>
  </si>
  <si>
    <t xml:space="preserve">Průzkumné práce </t>
  </si>
  <si>
    <t>Soubor</t>
  </si>
  <si>
    <t>005111020R</t>
  </si>
  <si>
    <t>Vytyčení stavby</t>
  </si>
  <si>
    <t>005111021R</t>
  </si>
  <si>
    <t>Vytyčení inženýrských sítí</t>
  </si>
  <si>
    <t>005124010R</t>
  </si>
  <si>
    <t>Koordinační činnost</t>
  </si>
  <si>
    <t>005211020R</t>
  </si>
  <si>
    <t>Ochrana stávajících inženýrských sítí na staveništ</t>
  </si>
  <si>
    <t>005211030R</t>
  </si>
  <si>
    <t xml:space="preserve">Dočasná dopravní opatření </t>
  </si>
  <si>
    <t>005211080R</t>
  </si>
  <si>
    <t xml:space="preserve">Bezpečnostní a hygienická opatření na staveništi </t>
  </si>
  <si>
    <t>005211040R</t>
  </si>
  <si>
    <t xml:space="preserve">Užívání veřejných ploch a prostranství  </t>
  </si>
  <si>
    <t>005211050</t>
  </si>
  <si>
    <t>Správní poplatky, projednání, břemena</t>
  </si>
  <si>
    <t>005231010R</t>
  </si>
  <si>
    <t>Revize</t>
  </si>
  <si>
    <t>005241010R</t>
  </si>
  <si>
    <t xml:space="preserve">Dokumentace skutečného provedení </t>
  </si>
  <si>
    <t>005241020R</t>
  </si>
  <si>
    <t xml:space="preserve">Geodetické zaměření skutečného provedení  </t>
  </si>
  <si>
    <t/>
  </si>
  <si>
    <t>SUM</t>
  </si>
  <si>
    <t>POPUZIV</t>
  </si>
  <si>
    <t>END</t>
  </si>
  <si>
    <t>Lukovany, kanalizace a ČOV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</si>
</sst>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9" t="s">
        <v>39</v>
      </c>
      <c r="B2" s="199"/>
      <c r="C2" s="199"/>
      <c r="D2" s="199"/>
      <c r="E2" s="199"/>
      <c r="F2" s="199"/>
      <c r="G2" s="199"/>
    </row>
  </sheetData>
  <sheetProtection algorithmName="SHA-512" hashValue="nNlKEuGECyKuZ8YkF67RAsiwaClRWUskK3IyFsNcKg93xfV+1Wd/tuV9+2C5N6HvEVx6inLE87xr78rXwcrY9Q==" saltValue="g2L/7vVOKfV0qXOlgKRjWw==" spinCount="100000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8"/>
  <sheetViews>
    <sheetView showGridLines="0" topLeftCell="B1" zoomScaleNormal="100" zoomScaleSheetLayoutView="75" workbookViewId="0">
      <selection activeCell="D3" sqref="D3:J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1" t="s">
        <v>42</v>
      </c>
      <c r="C1" s="232"/>
      <c r="D1" s="232"/>
      <c r="E1" s="232"/>
      <c r="F1" s="232"/>
      <c r="G1" s="232"/>
      <c r="H1" s="232"/>
      <c r="I1" s="232"/>
      <c r="J1" s="233"/>
    </row>
    <row r="2" spans="1:15" ht="23.25" customHeight="1" x14ac:dyDescent="0.2">
      <c r="A2" s="4"/>
      <c r="B2" s="81" t="s">
        <v>40</v>
      </c>
      <c r="C2" s="82"/>
      <c r="D2" s="216" t="s">
        <v>350</v>
      </c>
      <c r="E2" s="217"/>
      <c r="F2" s="217"/>
      <c r="G2" s="217"/>
      <c r="H2" s="217"/>
      <c r="I2" s="217"/>
      <c r="J2" s="218"/>
      <c r="O2" s="2"/>
    </row>
    <row r="3" spans="1:15" ht="23.25" customHeight="1" x14ac:dyDescent="0.2">
      <c r="A3" s="4"/>
      <c r="B3" s="83" t="s">
        <v>45</v>
      </c>
      <c r="C3" s="84"/>
      <c r="D3" s="244" t="s">
        <v>43</v>
      </c>
      <c r="E3" s="245"/>
      <c r="F3" s="245"/>
      <c r="G3" s="245"/>
      <c r="H3" s="245"/>
      <c r="I3" s="245"/>
      <c r="J3" s="246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3"/>
      <c r="E11" s="223"/>
      <c r="F11" s="223"/>
      <c r="G11" s="223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42"/>
      <c r="E12" s="242"/>
      <c r="F12" s="242"/>
      <c r="G12" s="242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43"/>
      <c r="E13" s="243"/>
      <c r="F13" s="243"/>
      <c r="G13" s="243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2"/>
      <c r="F15" s="222"/>
      <c r="G15" s="240"/>
      <c r="H15" s="240"/>
      <c r="I15" s="240" t="s">
        <v>28</v>
      </c>
      <c r="J15" s="241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19"/>
      <c r="F16" s="220"/>
      <c r="G16" s="219"/>
      <c r="H16" s="220"/>
      <c r="I16" s="219">
        <f>SUMIF(F47:F54,A16,I47:I54)+SUMIF(F47:F54,"PSU",I47:I54)</f>
        <v>0</v>
      </c>
      <c r="J16" s="221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19"/>
      <c r="F17" s="220"/>
      <c r="G17" s="219"/>
      <c r="H17" s="220"/>
      <c r="I17" s="219">
        <f>SUMIF(F47:F54,A17,I47:I54)</f>
        <v>0</v>
      </c>
      <c r="J17" s="221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19"/>
      <c r="F18" s="220"/>
      <c r="G18" s="219"/>
      <c r="H18" s="220"/>
      <c r="I18" s="219">
        <f>SUMIF(F47:F54,A18,I47:I54)</f>
        <v>0</v>
      </c>
      <c r="J18" s="221"/>
    </row>
    <row r="19" spans="1:10" ht="23.25" customHeight="1" x14ac:dyDescent="0.2">
      <c r="A19" s="141" t="s">
        <v>66</v>
      </c>
      <c r="B19" s="142" t="s">
        <v>26</v>
      </c>
      <c r="C19" s="58"/>
      <c r="D19" s="59"/>
      <c r="E19" s="219"/>
      <c r="F19" s="220"/>
      <c r="G19" s="219"/>
      <c r="H19" s="220"/>
      <c r="I19" s="219">
        <f>SUMIF(F47:F54,A19,I47:I54)</f>
        <v>0</v>
      </c>
      <c r="J19" s="221"/>
    </row>
    <row r="20" spans="1:10" ht="23.25" customHeight="1" x14ac:dyDescent="0.2">
      <c r="A20" s="141" t="s">
        <v>67</v>
      </c>
      <c r="B20" s="142" t="s">
        <v>27</v>
      </c>
      <c r="C20" s="58"/>
      <c r="D20" s="59"/>
      <c r="E20" s="219"/>
      <c r="F20" s="220"/>
      <c r="G20" s="219"/>
      <c r="H20" s="220"/>
      <c r="I20" s="219">
        <f>SUMIF(F47:F54,A20,I47:I54)</f>
        <v>0</v>
      </c>
      <c r="J20" s="221"/>
    </row>
    <row r="21" spans="1:10" ht="23.25" customHeight="1" x14ac:dyDescent="0.2">
      <c r="A21" s="4"/>
      <c r="B21" s="74" t="s">
        <v>28</v>
      </c>
      <c r="C21" s="75"/>
      <c r="D21" s="76"/>
      <c r="E21" s="229"/>
      <c r="F21" s="238"/>
      <c r="G21" s="229"/>
      <c r="H21" s="238"/>
      <c r="I21" s="229">
        <f>SUM(I16:J20)</f>
        <v>0</v>
      </c>
      <c r="J21" s="23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7">
        <f>ZakladDPHSniVypocet</f>
        <v>0</v>
      </c>
      <c r="H23" s="228"/>
      <c r="I23" s="228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5">
        <f>ZakladDPHSni*SazbaDPH1/100</f>
        <v>0</v>
      </c>
      <c r="H24" s="226"/>
      <c r="I24" s="226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7">
        <f>ZakladDPHZaklVypocet</f>
        <v>0</v>
      </c>
      <c r="H25" s="228"/>
      <c r="I25" s="228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4">
        <f>ZakladDPHZakl*SazbaDPH2/100</f>
        <v>0</v>
      </c>
      <c r="H26" s="235"/>
      <c r="I26" s="235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6">
        <f>0</f>
        <v>0</v>
      </c>
      <c r="H27" s="236"/>
      <c r="I27" s="236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39">
        <f>ZakladDPHSniVypocet+ZakladDPHZaklVypocet</f>
        <v>0</v>
      </c>
      <c r="H28" s="239"/>
      <c r="I28" s="239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37">
        <f>ZakladDPHSni+DPHSni+ZakladDPHZakl+DPHZakl+Zaokrouhleni</f>
        <v>0</v>
      </c>
      <c r="H29" s="237"/>
      <c r="I29" s="237"/>
      <c r="J29" s="119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v>44237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4" t="s">
        <v>2</v>
      </c>
      <c r="E35" s="224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47</v>
      </c>
      <c r="C39" s="207" t="s">
        <v>46</v>
      </c>
      <c r="D39" s="208"/>
      <c r="E39" s="208"/>
      <c r="F39" s="108">
        <f>'Rozpočet Pol'!AC138</f>
        <v>0</v>
      </c>
      <c r="G39" s="109">
        <f>'Rozpočet Pol'!AD138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09" t="s">
        <v>48</v>
      </c>
      <c r="C40" s="210"/>
      <c r="D40" s="210"/>
      <c r="E40" s="211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50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51</v>
      </c>
      <c r="G46" s="129"/>
      <c r="H46" s="129"/>
      <c r="I46" s="212" t="s">
        <v>28</v>
      </c>
      <c r="J46" s="212"/>
    </row>
    <row r="47" spans="1:10" ht="25.5" customHeight="1" x14ac:dyDescent="0.2">
      <c r="A47" s="122"/>
      <c r="B47" s="130" t="s">
        <v>52</v>
      </c>
      <c r="C47" s="214" t="s">
        <v>53</v>
      </c>
      <c r="D47" s="215"/>
      <c r="E47" s="215"/>
      <c r="F47" s="132" t="s">
        <v>23</v>
      </c>
      <c r="G47" s="133"/>
      <c r="H47" s="133"/>
      <c r="I47" s="213">
        <f>'Rozpočet Pol'!G8</f>
        <v>0</v>
      </c>
      <c r="J47" s="213"/>
    </row>
    <row r="48" spans="1:10" ht="25.5" customHeight="1" x14ac:dyDescent="0.2">
      <c r="A48" s="122"/>
      <c r="B48" s="124" t="s">
        <v>54</v>
      </c>
      <c r="C48" s="202" t="s">
        <v>55</v>
      </c>
      <c r="D48" s="203"/>
      <c r="E48" s="203"/>
      <c r="F48" s="134" t="s">
        <v>23</v>
      </c>
      <c r="G48" s="135"/>
      <c r="H48" s="135"/>
      <c r="I48" s="201">
        <f>'Rozpočet Pol'!G10</f>
        <v>0</v>
      </c>
      <c r="J48" s="201"/>
    </row>
    <row r="49" spans="1:10" ht="25.5" customHeight="1" x14ac:dyDescent="0.2">
      <c r="A49" s="122"/>
      <c r="B49" s="124" t="s">
        <v>56</v>
      </c>
      <c r="C49" s="202" t="s">
        <v>57</v>
      </c>
      <c r="D49" s="203"/>
      <c r="E49" s="203"/>
      <c r="F49" s="134" t="s">
        <v>23</v>
      </c>
      <c r="G49" s="135"/>
      <c r="H49" s="135"/>
      <c r="I49" s="201">
        <f>'Rozpočet Pol'!G12</f>
        <v>0</v>
      </c>
      <c r="J49" s="201"/>
    </row>
    <row r="50" spans="1:10" ht="25.5" customHeight="1" x14ac:dyDescent="0.2">
      <c r="A50" s="122"/>
      <c r="B50" s="124" t="s">
        <v>58</v>
      </c>
      <c r="C50" s="202" t="s">
        <v>59</v>
      </c>
      <c r="D50" s="203"/>
      <c r="E50" s="203"/>
      <c r="F50" s="134" t="s">
        <v>23</v>
      </c>
      <c r="G50" s="135"/>
      <c r="H50" s="135"/>
      <c r="I50" s="201">
        <f>'Rozpočet Pol'!G15</f>
        <v>0</v>
      </c>
      <c r="J50" s="201"/>
    </row>
    <row r="51" spans="1:10" ht="25.5" customHeight="1" x14ac:dyDescent="0.2">
      <c r="A51" s="122"/>
      <c r="B51" s="124" t="s">
        <v>60</v>
      </c>
      <c r="C51" s="202" t="s">
        <v>61</v>
      </c>
      <c r="D51" s="203"/>
      <c r="E51" s="203"/>
      <c r="F51" s="134" t="s">
        <v>23</v>
      </c>
      <c r="G51" s="135"/>
      <c r="H51" s="135"/>
      <c r="I51" s="201">
        <f>'Rozpočet Pol'!G17</f>
        <v>0</v>
      </c>
      <c r="J51" s="201"/>
    </row>
    <row r="52" spans="1:10" ht="25.5" customHeight="1" x14ac:dyDescent="0.2">
      <c r="A52" s="122"/>
      <c r="B52" s="124" t="s">
        <v>62</v>
      </c>
      <c r="C52" s="202" t="s">
        <v>63</v>
      </c>
      <c r="D52" s="203"/>
      <c r="E52" s="203"/>
      <c r="F52" s="134" t="s">
        <v>25</v>
      </c>
      <c r="G52" s="135"/>
      <c r="H52" s="135"/>
      <c r="I52" s="201">
        <f>'Rozpočet Pol'!G24</f>
        <v>0</v>
      </c>
      <c r="J52" s="201"/>
    </row>
    <row r="53" spans="1:10" ht="25.5" customHeight="1" x14ac:dyDescent="0.2">
      <c r="A53" s="122"/>
      <c r="B53" s="124" t="s">
        <v>64</v>
      </c>
      <c r="C53" s="202" t="s">
        <v>65</v>
      </c>
      <c r="D53" s="203"/>
      <c r="E53" s="203"/>
      <c r="F53" s="134" t="s">
        <v>25</v>
      </c>
      <c r="G53" s="135"/>
      <c r="H53" s="135"/>
      <c r="I53" s="201">
        <f>'Rozpočet Pol'!G99</f>
        <v>0</v>
      </c>
      <c r="J53" s="201"/>
    </row>
    <row r="54" spans="1:10" ht="25.5" customHeight="1" x14ac:dyDescent="0.2">
      <c r="A54" s="122"/>
      <c r="B54" s="131" t="s">
        <v>66</v>
      </c>
      <c r="C54" s="205" t="s">
        <v>26</v>
      </c>
      <c r="D54" s="206"/>
      <c r="E54" s="206"/>
      <c r="F54" s="136" t="s">
        <v>66</v>
      </c>
      <c r="G54" s="137"/>
      <c r="H54" s="137"/>
      <c r="I54" s="204">
        <f>'Rozpočet Pol'!G124</f>
        <v>0</v>
      </c>
      <c r="J54" s="204"/>
    </row>
    <row r="55" spans="1:10" ht="25.5" customHeight="1" x14ac:dyDescent="0.2">
      <c r="A55" s="123"/>
      <c r="B55" s="127" t="s">
        <v>1</v>
      </c>
      <c r="C55" s="127"/>
      <c r="D55" s="128"/>
      <c r="E55" s="128"/>
      <c r="F55" s="138"/>
      <c r="G55" s="139"/>
      <c r="H55" s="139"/>
      <c r="I55" s="200">
        <f>SUM(I47:I54)</f>
        <v>0</v>
      </c>
      <c r="J55" s="200"/>
    </row>
    <row r="56" spans="1:10" x14ac:dyDescent="0.2">
      <c r="F56" s="140"/>
      <c r="G56" s="96"/>
      <c r="H56" s="140"/>
      <c r="I56" s="96"/>
      <c r="J56" s="96"/>
    </row>
    <row r="57" spans="1:10" x14ac:dyDescent="0.2">
      <c r="F57" s="140"/>
      <c r="G57" s="96"/>
      <c r="H57" s="140"/>
      <c r="I57" s="96"/>
      <c r="J57" s="96"/>
    </row>
    <row r="58" spans="1:10" x14ac:dyDescent="0.2">
      <c r="F58" s="140"/>
      <c r="G58" s="96"/>
      <c r="H58" s="140"/>
      <c r="I58" s="96"/>
      <c r="J58" s="96"/>
    </row>
  </sheetData>
  <sheetProtection algorithmName="SHA-512" hashValue="UgSfAre7DL/qfPQbzZrICt1qusWrR32SmeFl+OAO0Zd7NbZ4Fh4U/KoRfCAEU62GUsU3x91wWSneqYSCv3eSqw==" saltValue="c2764LElXUbRuJVCYAxKEg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5:J55"/>
    <mergeCell ref="I52:J52"/>
    <mergeCell ref="C52:E52"/>
    <mergeCell ref="I53:J53"/>
    <mergeCell ref="C53:E53"/>
    <mergeCell ref="I54:J54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79" t="s">
        <v>41</v>
      </c>
      <c r="B2" s="78"/>
      <c r="C2" s="249"/>
      <c r="D2" s="249"/>
      <c r="E2" s="249"/>
      <c r="F2" s="249"/>
      <c r="G2" s="250"/>
    </row>
    <row r="3" spans="1:7" ht="24.95" hidden="1" customHeight="1" x14ac:dyDescent="0.2">
      <c r="A3" s="79" t="s">
        <v>7</v>
      </c>
      <c r="B3" s="78"/>
      <c r="C3" s="249"/>
      <c r="D3" s="249"/>
      <c r="E3" s="249"/>
      <c r="F3" s="249"/>
      <c r="G3" s="250"/>
    </row>
    <row r="4" spans="1:7" ht="24.95" hidden="1" customHeight="1" x14ac:dyDescent="0.2">
      <c r="A4" s="79" t="s">
        <v>8</v>
      </c>
      <c r="B4" s="78"/>
      <c r="C4" s="249"/>
      <c r="D4" s="249"/>
      <c r="E4" s="249"/>
      <c r="F4" s="249"/>
      <c r="G4" s="25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148"/>
  <sheetViews>
    <sheetView tabSelected="1" workbookViewId="0">
      <selection activeCell="C3" sqref="C3:G3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51" t="s">
        <v>6</v>
      </c>
      <c r="B1" s="251"/>
      <c r="C1" s="251"/>
      <c r="D1" s="251"/>
      <c r="E1" s="251"/>
      <c r="F1" s="251"/>
      <c r="G1" s="251"/>
      <c r="AE1" t="s">
        <v>69</v>
      </c>
    </row>
    <row r="2" spans="1:60" ht="24.95" customHeight="1" x14ac:dyDescent="0.2">
      <c r="A2" s="145" t="s">
        <v>68</v>
      </c>
      <c r="B2" s="143"/>
      <c r="C2" s="252" t="s">
        <v>350</v>
      </c>
      <c r="D2" s="253"/>
      <c r="E2" s="253"/>
      <c r="F2" s="253"/>
      <c r="G2" s="254"/>
      <c r="AE2" t="s">
        <v>70</v>
      </c>
    </row>
    <row r="3" spans="1:60" ht="24.95" customHeight="1" x14ac:dyDescent="0.2">
      <c r="A3" s="146" t="s">
        <v>7</v>
      </c>
      <c r="B3" s="144"/>
      <c r="C3" s="255" t="s">
        <v>43</v>
      </c>
      <c r="D3" s="256"/>
      <c r="E3" s="256"/>
      <c r="F3" s="256"/>
      <c r="G3" s="257"/>
      <c r="AE3" t="s">
        <v>71</v>
      </c>
    </row>
    <row r="4" spans="1:60" ht="24.95" hidden="1" customHeight="1" x14ac:dyDescent="0.2">
      <c r="A4" s="146" t="s">
        <v>8</v>
      </c>
      <c r="B4" s="144"/>
      <c r="C4" s="255"/>
      <c r="D4" s="256"/>
      <c r="E4" s="256"/>
      <c r="F4" s="256"/>
      <c r="G4" s="257"/>
      <c r="AE4" t="s">
        <v>72</v>
      </c>
    </row>
    <row r="5" spans="1:60" hidden="1" x14ac:dyDescent="0.2">
      <c r="A5" s="147" t="s">
        <v>73</v>
      </c>
      <c r="B5" s="148"/>
      <c r="C5" s="149"/>
      <c r="D5" s="150"/>
      <c r="E5" s="150"/>
      <c r="F5" s="150"/>
      <c r="G5" s="151"/>
      <c r="AE5" t="s">
        <v>74</v>
      </c>
    </row>
    <row r="7" spans="1:60" ht="38.25" x14ac:dyDescent="0.2">
      <c r="A7" s="156" t="s">
        <v>75</v>
      </c>
      <c r="B7" s="157" t="s">
        <v>76</v>
      </c>
      <c r="C7" s="157" t="s">
        <v>77</v>
      </c>
      <c r="D7" s="156" t="s">
        <v>78</v>
      </c>
      <c r="E7" s="156" t="s">
        <v>79</v>
      </c>
      <c r="F7" s="152" t="s">
        <v>80</v>
      </c>
      <c r="G7" s="173" t="s">
        <v>28</v>
      </c>
      <c r="H7" s="174" t="s">
        <v>29</v>
      </c>
      <c r="I7" s="174" t="s">
        <v>81</v>
      </c>
      <c r="J7" s="174" t="s">
        <v>30</v>
      </c>
      <c r="K7" s="174" t="s">
        <v>82</v>
      </c>
      <c r="L7" s="174" t="s">
        <v>83</v>
      </c>
      <c r="M7" s="174" t="s">
        <v>84</v>
      </c>
      <c r="N7" s="174" t="s">
        <v>85</v>
      </c>
      <c r="O7" s="174" t="s">
        <v>86</v>
      </c>
      <c r="P7" s="174" t="s">
        <v>87</v>
      </c>
      <c r="Q7" s="174" t="s">
        <v>88</v>
      </c>
      <c r="R7" s="174" t="s">
        <v>89</v>
      </c>
      <c r="S7" s="174" t="s">
        <v>90</v>
      </c>
      <c r="T7" s="174" t="s">
        <v>91</v>
      </c>
      <c r="U7" s="159" t="s">
        <v>92</v>
      </c>
    </row>
    <row r="8" spans="1:60" x14ac:dyDescent="0.2">
      <c r="A8" s="175" t="s">
        <v>93</v>
      </c>
      <c r="B8" s="176" t="s">
        <v>52</v>
      </c>
      <c r="C8" s="177" t="s">
        <v>53</v>
      </c>
      <c r="D8" s="178"/>
      <c r="E8" s="179"/>
      <c r="F8" s="180"/>
      <c r="G8" s="180">
        <f>SUMIF(AE9:AE9,"&lt;&gt;NOR",G9:G9)</f>
        <v>0</v>
      </c>
      <c r="H8" s="180"/>
      <c r="I8" s="180">
        <f>SUM(I9:I9)</f>
        <v>0</v>
      </c>
      <c r="J8" s="180"/>
      <c r="K8" s="180">
        <f>SUM(K9:K9)</f>
        <v>0</v>
      </c>
      <c r="L8" s="180"/>
      <c r="M8" s="180">
        <f>SUM(M9:M9)</f>
        <v>0</v>
      </c>
      <c r="N8" s="158"/>
      <c r="O8" s="158">
        <f>SUM(O9:O9)</f>
        <v>0.22688</v>
      </c>
      <c r="P8" s="158"/>
      <c r="Q8" s="158">
        <f>SUM(Q9:Q9)</f>
        <v>0</v>
      </c>
      <c r="R8" s="158"/>
      <c r="S8" s="158"/>
      <c r="T8" s="175"/>
      <c r="U8" s="158">
        <f>SUM(U9:U9)</f>
        <v>0.82</v>
      </c>
      <c r="AE8" t="s">
        <v>94</v>
      </c>
    </row>
    <row r="9" spans="1:60" outlineLevel="1" x14ac:dyDescent="0.2">
      <c r="A9" s="154">
        <v>1</v>
      </c>
      <c r="B9" s="160" t="s">
        <v>95</v>
      </c>
      <c r="C9" s="193" t="s">
        <v>96</v>
      </c>
      <c r="D9" s="162" t="s">
        <v>97</v>
      </c>
      <c r="E9" s="168">
        <v>0.8</v>
      </c>
      <c r="F9" s="170"/>
      <c r="G9" s="171">
        <f>ROUND(E9*F9,2)</f>
        <v>0</v>
      </c>
      <c r="H9" s="170"/>
      <c r="I9" s="171">
        <f>ROUND(E9*H9,2)</f>
        <v>0</v>
      </c>
      <c r="J9" s="170"/>
      <c r="K9" s="171">
        <f>ROUND(E9*J9,2)</f>
        <v>0</v>
      </c>
      <c r="L9" s="171">
        <v>21</v>
      </c>
      <c r="M9" s="171">
        <f>G9*(1+L9/100)</f>
        <v>0</v>
      </c>
      <c r="N9" s="163">
        <v>0.28360000000000002</v>
      </c>
      <c r="O9" s="163">
        <f>ROUND(E9*N9,5)</f>
        <v>0.22688</v>
      </c>
      <c r="P9" s="163">
        <v>0</v>
      </c>
      <c r="Q9" s="163">
        <f>ROUND(E9*P9,5)</f>
        <v>0</v>
      </c>
      <c r="R9" s="163"/>
      <c r="S9" s="163"/>
      <c r="T9" s="164">
        <v>1.0209999999999999</v>
      </c>
      <c r="U9" s="163">
        <f>ROUND(E9*T9,2)</f>
        <v>0.82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98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x14ac:dyDescent="0.2">
      <c r="A10" s="155" t="s">
        <v>93</v>
      </c>
      <c r="B10" s="161" t="s">
        <v>54</v>
      </c>
      <c r="C10" s="194" t="s">
        <v>55</v>
      </c>
      <c r="D10" s="165"/>
      <c r="E10" s="169"/>
      <c r="F10" s="172"/>
      <c r="G10" s="172">
        <f>SUMIF(AE11:AE11,"&lt;&gt;NOR",G11:G11)</f>
        <v>0</v>
      </c>
      <c r="H10" s="172"/>
      <c r="I10" s="172">
        <f>SUM(I11:I11)</f>
        <v>0</v>
      </c>
      <c r="J10" s="172"/>
      <c r="K10" s="172">
        <f>SUM(K11:K11)</f>
        <v>0</v>
      </c>
      <c r="L10" s="172"/>
      <c r="M10" s="172">
        <f>SUM(M11:M11)</f>
        <v>0</v>
      </c>
      <c r="N10" s="166"/>
      <c r="O10" s="166">
        <f>SUM(O11:O11)</f>
        <v>0.1004</v>
      </c>
      <c r="P10" s="166"/>
      <c r="Q10" s="166">
        <f>SUM(Q11:Q11)</f>
        <v>0</v>
      </c>
      <c r="R10" s="166"/>
      <c r="S10" s="166"/>
      <c r="T10" s="167"/>
      <c r="U10" s="166">
        <f>SUM(U11:U11)</f>
        <v>1.54</v>
      </c>
      <c r="AE10" t="s">
        <v>94</v>
      </c>
    </row>
    <row r="11" spans="1:60" ht="22.5" outlineLevel="1" x14ac:dyDescent="0.2">
      <c r="A11" s="154">
        <v>2</v>
      </c>
      <c r="B11" s="160" t="s">
        <v>99</v>
      </c>
      <c r="C11" s="193" t="s">
        <v>100</v>
      </c>
      <c r="D11" s="162" t="s">
        <v>101</v>
      </c>
      <c r="E11" s="168">
        <v>2</v>
      </c>
      <c r="F11" s="170"/>
      <c r="G11" s="171">
        <f>ROUND(E11*F11,2)</f>
        <v>0</v>
      </c>
      <c r="H11" s="170"/>
      <c r="I11" s="171">
        <f>ROUND(E11*H11,2)</f>
        <v>0</v>
      </c>
      <c r="J11" s="170"/>
      <c r="K11" s="171">
        <f>ROUND(E11*J11,2)</f>
        <v>0</v>
      </c>
      <c r="L11" s="171">
        <v>21</v>
      </c>
      <c r="M11" s="171">
        <f>G11*(1+L11/100)</f>
        <v>0</v>
      </c>
      <c r="N11" s="163">
        <v>5.0200000000000002E-2</v>
      </c>
      <c r="O11" s="163">
        <f>ROUND(E11*N11,5)</f>
        <v>0.1004</v>
      </c>
      <c r="P11" s="163">
        <v>0</v>
      </c>
      <c r="Q11" s="163">
        <f>ROUND(E11*P11,5)</f>
        <v>0</v>
      </c>
      <c r="R11" s="163"/>
      <c r="S11" s="163"/>
      <c r="T11" s="164">
        <v>0.77</v>
      </c>
      <c r="U11" s="163">
        <f>ROUND(E11*T11,2)</f>
        <v>1.54</v>
      </c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98</v>
      </c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x14ac:dyDescent="0.2">
      <c r="A12" s="155" t="s">
        <v>93</v>
      </c>
      <c r="B12" s="161" t="s">
        <v>56</v>
      </c>
      <c r="C12" s="194" t="s">
        <v>57</v>
      </c>
      <c r="D12" s="165"/>
      <c r="E12" s="169"/>
      <c r="F12" s="172"/>
      <c r="G12" s="172">
        <f>SUMIF(AE13:AE14,"&lt;&gt;NOR",G13:G14)</f>
        <v>0</v>
      </c>
      <c r="H12" s="172"/>
      <c r="I12" s="172">
        <f>SUM(I13:I14)</f>
        <v>0</v>
      </c>
      <c r="J12" s="172"/>
      <c r="K12" s="172">
        <f>SUM(K13:K14)</f>
        <v>0</v>
      </c>
      <c r="L12" s="172"/>
      <c r="M12" s="172">
        <f>SUM(M13:M14)</f>
        <v>0</v>
      </c>
      <c r="N12" s="166"/>
      <c r="O12" s="166">
        <f>SUM(O13:O14)</f>
        <v>0.77524999999999999</v>
      </c>
      <c r="P12" s="166"/>
      <c r="Q12" s="166">
        <f>SUM(Q13:Q14)</f>
        <v>0</v>
      </c>
      <c r="R12" s="166"/>
      <c r="S12" s="166"/>
      <c r="T12" s="167"/>
      <c r="U12" s="166">
        <f>SUM(U13:U14)</f>
        <v>28.38</v>
      </c>
      <c r="AE12" t="s">
        <v>94</v>
      </c>
    </row>
    <row r="13" spans="1:60" outlineLevel="1" x14ac:dyDescent="0.2">
      <c r="A13" s="154">
        <v>3</v>
      </c>
      <c r="B13" s="160" t="s">
        <v>102</v>
      </c>
      <c r="C13" s="193" t="s">
        <v>103</v>
      </c>
      <c r="D13" s="162" t="s">
        <v>97</v>
      </c>
      <c r="E13" s="168">
        <v>2.81</v>
      </c>
      <c r="F13" s="170"/>
      <c r="G13" s="171">
        <f>ROUND(E13*F13,2)</f>
        <v>0</v>
      </c>
      <c r="H13" s="170"/>
      <c r="I13" s="171">
        <f>ROUND(E13*H13,2)</f>
        <v>0</v>
      </c>
      <c r="J13" s="170"/>
      <c r="K13" s="171">
        <f>ROUND(E13*J13,2)</f>
        <v>0</v>
      </c>
      <c r="L13" s="171">
        <v>21</v>
      </c>
      <c r="M13" s="171">
        <f>G13*(1+L13/100)</f>
        <v>0</v>
      </c>
      <c r="N13" s="163">
        <v>0.10712000000000001</v>
      </c>
      <c r="O13" s="163">
        <f>ROUND(E13*N13,5)</f>
        <v>0.30101</v>
      </c>
      <c r="P13" s="163">
        <v>0</v>
      </c>
      <c r="Q13" s="163">
        <f>ROUND(E13*P13,5)</f>
        <v>0</v>
      </c>
      <c r="R13" s="163"/>
      <c r="S13" s="163"/>
      <c r="T13" s="164">
        <v>0.69998000000000005</v>
      </c>
      <c r="U13" s="163">
        <f>ROUND(E13*T13,2)</f>
        <v>1.97</v>
      </c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98</v>
      </c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54">
        <v>4</v>
      </c>
      <c r="B14" s="160" t="s">
        <v>104</v>
      </c>
      <c r="C14" s="193" t="s">
        <v>105</v>
      </c>
      <c r="D14" s="162" t="s">
        <v>101</v>
      </c>
      <c r="E14" s="168">
        <v>96</v>
      </c>
      <c r="F14" s="170"/>
      <c r="G14" s="171">
        <f>ROUND(E14*F14,2)</f>
        <v>0</v>
      </c>
      <c r="H14" s="170"/>
      <c r="I14" s="171">
        <f>ROUND(E14*H14,2)</f>
        <v>0</v>
      </c>
      <c r="J14" s="170"/>
      <c r="K14" s="171">
        <f>ROUND(E14*J14,2)</f>
        <v>0</v>
      </c>
      <c r="L14" s="171">
        <v>21</v>
      </c>
      <c r="M14" s="171">
        <f>G14*(1+L14/100)</f>
        <v>0</v>
      </c>
      <c r="N14" s="163">
        <v>4.9399999999999999E-3</v>
      </c>
      <c r="O14" s="163">
        <f>ROUND(E14*N14,5)</f>
        <v>0.47423999999999999</v>
      </c>
      <c r="P14" s="163">
        <v>0</v>
      </c>
      <c r="Q14" s="163">
        <f>ROUND(E14*P14,5)</f>
        <v>0</v>
      </c>
      <c r="R14" s="163"/>
      <c r="S14" s="163"/>
      <c r="T14" s="164">
        <v>0.27511000000000002</v>
      </c>
      <c r="U14" s="163">
        <f>ROUND(E14*T14,2)</f>
        <v>26.41</v>
      </c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98</v>
      </c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x14ac:dyDescent="0.2">
      <c r="A15" s="155" t="s">
        <v>93</v>
      </c>
      <c r="B15" s="161" t="s">
        <v>58</v>
      </c>
      <c r="C15" s="194" t="s">
        <v>59</v>
      </c>
      <c r="D15" s="165"/>
      <c r="E15" s="169"/>
      <c r="F15" s="172"/>
      <c r="G15" s="172">
        <f>SUMIF(AE16:AE16,"&lt;&gt;NOR",G16:G16)</f>
        <v>0</v>
      </c>
      <c r="H15" s="172"/>
      <c r="I15" s="172">
        <f>SUM(I16:I16)</f>
        <v>0</v>
      </c>
      <c r="J15" s="172"/>
      <c r="K15" s="172">
        <f>SUM(K16:K16)</f>
        <v>0</v>
      </c>
      <c r="L15" s="172"/>
      <c r="M15" s="172">
        <f>SUM(M16:M16)</f>
        <v>0</v>
      </c>
      <c r="N15" s="166"/>
      <c r="O15" s="166">
        <f>SUM(O16:O16)</f>
        <v>0</v>
      </c>
      <c r="P15" s="166"/>
      <c r="Q15" s="166">
        <f>SUM(Q16:Q16)</f>
        <v>0</v>
      </c>
      <c r="R15" s="166"/>
      <c r="S15" s="166"/>
      <c r="T15" s="167"/>
      <c r="U15" s="166">
        <f>SUM(U16:U16)</f>
        <v>4</v>
      </c>
      <c r="AE15" t="s">
        <v>94</v>
      </c>
    </row>
    <row r="16" spans="1:60" outlineLevel="1" x14ac:dyDescent="0.2">
      <c r="A16" s="154">
        <v>5</v>
      </c>
      <c r="B16" s="160" t="s">
        <v>106</v>
      </c>
      <c r="C16" s="193" t="s">
        <v>107</v>
      </c>
      <c r="D16" s="162" t="s">
        <v>108</v>
      </c>
      <c r="E16" s="168">
        <v>4</v>
      </c>
      <c r="F16" s="170"/>
      <c r="G16" s="171">
        <f>ROUND(E16*F16,2)</f>
        <v>0</v>
      </c>
      <c r="H16" s="170"/>
      <c r="I16" s="171">
        <f>ROUND(E16*H16,2)</f>
        <v>0</v>
      </c>
      <c r="J16" s="170"/>
      <c r="K16" s="171">
        <f>ROUND(E16*J16,2)</f>
        <v>0</v>
      </c>
      <c r="L16" s="171">
        <v>21</v>
      </c>
      <c r="M16" s="171">
        <f>G16*(1+L16/100)</f>
        <v>0</v>
      </c>
      <c r="N16" s="163">
        <v>0</v>
      </c>
      <c r="O16" s="163">
        <f>ROUND(E16*N16,5)</f>
        <v>0</v>
      </c>
      <c r="P16" s="163">
        <v>0</v>
      </c>
      <c r="Q16" s="163">
        <f>ROUND(E16*P16,5)</f>
        <v>0</v>
      </c>
      <c r="R16" s="163"/>
      <c r="S16" s="163"/>
      <c r="T16" s="164">
        <v>1</v>
      </c>
      <c r="U16" s="163">
        <f>ROUND(E16*T16,2)</f>
        <v>4</v>
      </c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98</v>
      </c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x14ac:dyDescent="0.2">
      <c r="A17" s="155" t="s">
        <v>93</v>
      </c>
      <c r="B17" s="161" t="s">
        <v>60</v>
      </c>
      <c r="C17" s="194" t="s">
        <v>61</v>
      </c>
      <c r="D17" s="165"/>
      <c r="E17" s="169"/>
      <c r="F17" s="172"/>
      <c r="G17" s="172">
        <f>SUMIF(AE18:AE23,"&lt;&gt;NOR",G18:G23)</f>
        <v>0</v>
      </c>
      <c r="H17" s="172"/>
      <c r="I17" s="172">
        <f>SUM(I18:I23)</f>
        <v>0</v>
      </c>
      <c r="J17" s="172"/>
      <c r="K17" s="172">
        <f>SUM(K18:K23)</f>
        <v>0</v>
      </c>
      <c r="L17" s="172"/>
      <c r="M17" s="172">
        <f>SUM(M18:M23)</f>
        <v>0</v>
      </c>
      <c r="N17" s="166"/>
      <c r="O17" s="166">
        <f>SUM(O18:O23)</f>
        <v>4.99E-2</v>
      </c>
      <c r="P17" s="166"/>
      <c r="Q17" s="166">
        <f>SUM(Q18:Q23)</f>
        <v>0.74260000000000004</v>
      </c>
      <c r="R17" s="166"/>
      <c r="S17" s="166"/>
      <c r="T17" s="167"/>
      <c r="U17" s="166">
        <f>SUM(U18:U23)</f>
        <v>27.98</v>
      </c>
      <c r="AE17" t="s">
        <v>94</v>
      </c>
    </row>
    <row r="18" spans="1:60" outlineLevel="1" x14ac:dyDescent="0.2">
      <c r="A18" s="154">
        <v>6</v>
      </c>
      <c r="B18" s="160" t="s">
        <v>109</v>
      </c>
      <c r="C18" s="193" t="s">
        <v>110</v>
      </c>
      <c r="D18" s="162" t="s">
        <v>111</v>
      </c>
      <c r="E18" s="168">
        <v>96</v>
      </c>
      <c r="F18" s="170"/>
      <c r="G18" s="171">
        <f t="shared" ref="G18:G23" si="0">ROUND(E18*F18,2)</f>
        <v>0</v>
      </c>
      <c r="H18" s="170"/>
      <c r="I18" s="171">
        <f t="shared" ref="I18:I23" si="1">ROUND(E18*H18,2)</f>
        <v>0</v>
      </c>
      <c r="J18" s="170"/>
      <c r="K18" s="171">
        <f t="shared" ref="K18:K23" si="2">ROUND(E18*J18,2)</f>
        <v>0</v>
      </c>
      <c r="L18" s="171">
        <v>21</v>
      </c>
      <c r="M18" s="171">
        <f t="shared" ref="M18:M23" si="3">G18*(1+L18/100)</f>
        <v>0</v>
      </c>
      <c r="N18" s="163">
        <v>4.8999999999999998E-4</v>
      </c>
      <c r="O18" s="163">
        <f t="shared" ref="O18:O23" si="4">ROUND(E18*N18,5)</f>
        <v>4.7039999999999998E-2</v>
      </c>
      <c r="P18" s="163">
        <v>2E-3</v>
      </c>
      <c r="Q18" s="163">
        <f t="shared" ref="Q18:Q23" si="5">ROUND(E18*P18,5)</f>
        <v>0.192</v>
      </c>
      <c r="R18" s="163"/>
      <c r="S18" s="163"/>
      <c r="T18" s="164">
        <v>0.17599999999999999</v>
      </c>
      <c r="U18" s="163">
        <f t="shared" ref="U18:U23" si="6">ROUND(E18*T18,2)</f>
        <v>16.899999999999999</v>
      </c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98</v>
      </c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ht="22.5" outlineLevel="1" x14ac:dyDescent="0.2">
      <c r="A19" s="154">
        <v>7</v>
      </c>
      <c r="B19" s="160" t="s">
        <v>112</v>
      </c>
      <c r="C19" s="193" t="s">
        <v>113</v>
      </c>
      <c r="D19" s="162" t="s">
        <v>101</v>
      </c>
      <c r="E19" s="168">
        <v>31</v>
      </c>
      <c r="F19" s="170"/>
      <c r="G19" s="171">
        <f t="shared" si="0"/>
        <v>0</v>
      </c>
      <c r="H19" s="170"/>
      <c r="I19" s="171">
        <f t="shared" si="1"/>
        <v>0</v>
      </c>
      <c r="J19" s="170"/>
      <c r="K19" s="171">
        <f t="shared" si="2"/>
        <v>0</v>
      </c>
      <c r="L19" s="171">
        <v>21</v>
      </c>
      <c r="M19" s="171">
        <f t="shared" si="3"/>
        <v>0</v>
      </c>
      <c r="N19" s="163">
        <v>8.0000000000000007E-5</v>
      </c>
      <c r="O19" s="163">
        <f t="shared" si="4"/>
        <v>2.48E-3</v>
      </c>
      <c r="P19" s="163">
        <v>1E-3</v>
      </c>
      <c r="Q19" s="163">
        <f t="shared" si="5"/>
        <v>3.1E-2</v>
      </c>
      <c r="R19" s="163"/>
      <c r="S19" s="163"/>
      <c r="T19" s="164">
        <v>0.152</v>
      </c>
      <c r="U19" s="163">
        <f t="shared" si="6"/>
        <v>4.71</v>
      </c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98</v>
      </c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54">
        <v>8</v>
      </c>
      <c r="B20" s="160" t="s">
        <v>114</v>
      </c>
      <c r="C20" s="193" t="s">
        <v>115</v>
      </c>
      <c r="D20" s="162" t="s">
        <v>116</v>
      </c>
      <c r="E20" s="168">
        <v>0.27500000000000002</v>
      </c>
      <c r="F20" s="170"/>
      <c r="G20" s="171">
        <f t="shared" si="0"/>
        <v>0</v>
      </c>
      <c r="H20" s="170"/>
      <c r="I20" s="171">
        <f t="shared" si="1"/>
        <v>0</v>
      </c>
      <c r="J20" s="170"/>
      <c r="K20" s="171">
        <f t="shared" si="2"/>
        <v>0</v>
      </c>
      <c r="L20" s="171">
        <v>21</v>
      </c>
      <c r="M20" s="171">
        <f t="shared" si="3"/>
        <v>0</v>
      </c>
      <c r="N20" s="163">
        <v>1.39E-3</v>
      </c>
      <c r="O20" s="163">
        <f t="shared" si="4"/>
        <v>3.8000000000000002E-4</v>
      </c>
      <c r="P20" s="163">
        <v>1.8</v>
      </c>
      <c r="Q20" s="163">
        <f t="shared" si="5"/>
        <v>0.495</v>
      </c>
      <c r="R20" s="163"/>
      <c r="S20" s="163"/>
      <c r="T20" s="164">
        <v>12.256</v>
      </c>
      <c r="U20" s="163">
        <f t="shared" si="6"/>
        <v>3.37</v>
      </c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98</v>
      </c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54">
        <v>9</v>
      </c>
      <c r="B21" s="160" t="s">
        <v>117</v>
      </c>
      <c r="C21" s="193" t="s">
        <v>118</v>
      </c>
      <c r="D21" s="162" t="s">
        <v>101</v>
      </c>
      <c r="E21" s="168">
        <v>9</v>
      </c>
      <c r="F21" s="170"/>
      <c r="G21" s="171">
        <f t="shared" si="0"/>
        <v>0</v>
      </c>
      <c r="H21" s="170"/>
      <c r="I21" s="171">
        <f t="shared" si="1"/>
        <v>0</v>
      </c>
      <c r="J21" s="170"/>
      <c r="K21" s="171">
        <f t="shared" si="2"/>
        <v>0</v>
      </c>
      <c r="L21" s="171">
        <v>21</v>
      </c>
      <c r="M21" s="171">
        <f t="shared" si="3"/>
        <v>0</v>
      </c>
      <c r="N21" s="163">
        <v>0</v>
      </c>
      <c r="O21" s="163">
        <f t="shared" si="4"/>
        <v>0</v>
      </c>
      <c r="P21" s="163">
        <v>4.0000000000000002E-4</v>
      </c>
      <c r="Q21" s="163">
        <f t="shared" si="5"/>
        <v>3.5999999999999999E-3</v>
      </c>
      <c r="R21" s="163"/>
      <c r="S21" s="163"/>
      <c r="T21" s="164">
        <v>0.11799999999999999</v>
      </c>
      <c r="U21" s="163">
        <f t="shared" si="6"/>
        <v>1.06</v>
      </c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98</v>
      </c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54">
        <v>10</v>
      </c>
      <c r="B22" s="160" t="s">
        <v>119</v>
      </c>
      <c r="C22" s="193" t="s">
        <v>120</v>
      </c>
      <c r="D22" s="162" t="s">
        <v>101</v>
      </c>
      <c r="E22" s="168">
        <v>5</v>
      </c>
      <c r="F22" s="170"/>
      <c r="G22" s="171">
        <f t="shared" si="0"/>
        <v>0</v>
      </c>
      <c r="H22" s="170"/>
      <c r="I22" s="171">
        <f t="shared" si="1"/>
        <v>0</v>
      </c>
      <c r="J22" s="170"/>
      <c r="K22" s="171">
        <f t="shared" si="2"/>
        <v>0</v>
      </c>
      <c r="L22" s="171">
        <v>21</v>
      </c>
      <c r="M22" s="171">
        <f t="shared" si="3"/>
        <v>0</v>
      </c>
      <c r="N22" s="163">
        <v>0</v>
      </c>
      <c r="O22" s="163">
        <f t="shared" si="4"/>
        <v>0</v>
      </c>
      <c r="P22" s="163">
        <v>1E-3</v>
      </c>
      <c r="Q22" s="163">
        <f t="shared" si="5"/>
        <v>5.0000000000000001E-3</v>
      </c>
      <c r="R22" s="163"/>
      <c r="S22" s="163"/>
      <c r="T22" s="164">
        <v>0.183</v>
      </c>
      <c r="U22" s="163">
        <f t="shared" si="6"/>
        <v>0.92</v>
      </c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98</v>
      </c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54">
        <v>11</v>
      </c>
      <c r="B23" s="160" t="s">
        <v>121</v>
      </c>
      <c r="C23" s="193" t="s">
        <v>122</v>
      </c>
      <c r="D23" s="162" t="s">
        <v>101</v>
      </c>
      <c r="E23" s="168">
        <v>2</v>
      </c>
      <c r="F23" s="170"/>
      <c r="G23" s="171">
        <f t="shared" si="0"/>
        <v>0</v>
      </c>
      <c r="H23" s="170"/>
      <c r="I23" s="171">
        <f t="shared" si="1"/>
        <v>0</v>
      </c>
      <c r="J23" s="170"/>
      <c r="K23" s="171">
        <f t="shared" si="2"/>
        <v>0</v>
      </c>
      <c r="L23" s="171">
        <v>21</v>
      </c>
      <c r="M23" s="171">
        <f t="shared" si="3"/>
        <v>0</v>
      </c>
      <c r="N23" s="163">
        <v>0</v>
      </c>
      <c r="O23" s="163">
        <f t="shared" si="4"/>
        <v>0</v>
      </c>
      <c r="P23" s="163">
        <v>8.0000000000000002E-3</v>
      </c>
      <c r="Q23" s="163">
        <f t="shared" si="5"/>
        <v>1.6E-2</v>
      </c>
      <c r="R23" s="163"/>
      <c r="S23" s="163"/>
      <c r="T23" s="164">
        <v>0.51200000000000001</v>
      </c>
      <c r="U23" s="163">
        <f t="shared" si="6"/>
        <v>1.02</v>
      </c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98</v>
      </c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x14ac:dyDescent="0.2">
      <c r="A24" s="155" t="s">
        <v>93</v>
      </c>
      <c r="B24" s="161" t="s">
        <v>62</v>
      </c>
      <c r="C24" s="194" t="s">
        <v>63</v>
      </c>
      <c r="D24" s="165"/>
      <c r="E24" s="169"/>
      <c r="F24" s="172"/>
      <c r="G24" s="172">
        <f>SUMIF(AE25:AE98,"&lt;&gt;NOR",G25:G98)</f>
        <v>0</v>
      </c>
      <c r="H24" s="172"/>
      <c r="I24" s="172">
        <f>SUM(I25:I98)</f>
        <v>0</v>
      </c>
      <c r="J24" s="172"/>
      <c r="K24" s="172">
        <f>SUM(K25:K98)</f>
        <v>0</v>
      </c>
      <c r="L24" s="172"/>
      <c r="M24" s="172">
        <f>SUM(M25:M98)</f>
        <v>0</v>
      </c>
      <c r="N24" s="166"/>
      <c r="O24" s="166">
        <f>SUM(O25:O98)</f>
        <v>0.63651999999999986</v>
      </c>
      <c r="P24" s="166"/>
      <c r="Q24" s="166">
        <f>SUM(Q25:Q98)</f>
        <v>0</v>
      </c>
      <c r="R24" s="166"/>
      <c r="S24" s="166"/>
      <c r="T24" s="167"/>
      <c r="U24" s="166">
        <f>SUM(U25:U98)</f>
        <v>146.80000000000004</v>
      </c>
      <c r="AE24" t="s">
        <v>94</v>
      </c>
    </row>
    <row r="25" spans="1:60" ht="22.5" outlineLevel="1" x14ac:dyDescent="0.2">
      <c r="A25" s="154">
        <v>12</v>
      </c>
      <c r="B25" s="160" t="s">
        <v>123</v>
      </c>
      <c r="C25" s="193" t="s">
        <v>124</v>
      </c>
      <c r="D25" s="162" t="s">
        <v>111</v>
      </c>
      <c r="E25" s="168">
        <v>20</v>
      </c>
      <c r="F25" s="170"/>
      <c r="G25" s="171">
        <f t="shared" ref="G25:G56" si="7">ROUND(E25*F25,2)</f>
        <v>0</v>
      </c>
      <c r="H25" s="170"/>
      <c r="I25" s="171">
        <f t="shared" ref="I25:I56" si="8">ROUND(E25*H25,2)</f>
        <v>0</v>
      </c>
      <c r="J25" s="170"/>
      <c r="K25" s="171">
        <f t="shared" ref="K25:K56" si="9">ROUND(E25*J25,2)</f>
        <v>0</v>
      </c>
      <c r="L25" s="171">
        <v>21</v>
      </c>
      <c r="M25" s="171">
        <f t="shared" ref="M25:M56" si="10">G25*(1+L25/100)</f>
        <v>0</v>
      </c>
      <c r="N25" s="163">
        <v>2.0999999999999999E-3</v>
      </c>
      <c r="O25" s="163">
        <f t="shared" ref="O25:O56" si="11">ROUND(E25*N25,5)</f>
        <v>4.2000000000000003E-2</v>
      </c>
      <c r="P25" s="163">
        <v>0</v>
      </c>
      <c r="Q25" s="163">
        <f t="shared" ref="Q25:Q56" si="12">ROUND(E25*P25,5)</f>
        <v>0</v>
      </c>
      <c r="R25" s="163"/>
      <c r="S25" s="163"/>
      <c r="T25" s="164">
        <v>7.4060000000000001E-2</v>
      </c>
      <c r="U25" s="163">
        <f t="shared" ref="U25:U56" si="13">ROUND(E25*T25,2)</f>
        <v>1.48</v>
      </c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98</v>
      </c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54">
        <v>13</v>
      </c>
      <c r="B26" s="160" t="s">
        <v>125</v>
      </c>
      <c r="C26" s="193" t="s">
        <v>126</v>
      </c>
      <c r="D26" s="162" t="s">
        <v>101</v>
      </c>
      <c r="E26" s="168">
        <v>2</v>
      </c>
      <c r="F26" s="170"/>
      <c r="G26" s="171">
        <f t="shared" si="7"/>
        <v>0</v>
      </c>
      <c r="H26" s="170"/>
      <c r="I26" s="171">
        <f t="shared" si="8"/>
        <v>0</v>
      </c>
      <c r="J26" s="170"/>
      <c r="K26" s="171">
        <f t="shared" si="9"/>
        <v>0</v>
      </c>
      <c r="L26" s="171">
        <v>21</v>
      </c>
      <c r="M26" s="171">
        <f t="shared" si="10"/>
        <v>0</v>
      </c>
      <c r="N26" s="163">
        <v>0</v>
      </c>
      <c r="O26" s="163">
        <f t="shared" si="11"/>
        <v>0</v>
      </c>
      <c r="P26" s="163">
        <v>0</v>
      </c>
      <c r="Q26" s="163">
        <f t="shared" si="12"/>
        <v>0</v>
      </c>
      <c r="R26" s="163"/>
      <c r="S26" s="163"/>
      <c r="T26" s="164">
        <v>1.0331699999999999</v>
      </c>
      <c r="U26" s="163">
        <f t="shared" si="13"/>
        <v>2.0699999999999998</v>
      </c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98</v>
      </c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54">
        <v>14</v>
      </c>
      <c r="B27" s="160" t="s">
        <v>127</v>
      </c>
      <c r="C27" s="193" t="s">
        <v>128</v>
      </c>
      <c r="D27" s="162" t="s">
        <v>101</v>
      </c>
      <c r="E27" s="168">
        <v>8</v>
      </c>
      <c r="F27" s="170"/>
      <c r="G27" s="171">
        <f t="shared" si="7"/>
        <v>0</v>
      </c>
      <c r="H27" s="170"/>
      <c r="I27" s="171">
        <f t="shared" si="8"/>
        <v>0</v>
      </c>
      <c r="J27" s="170"/>
      <c r="K27" s="171">
        <f t="shared" si="9"/>
        <v>0</v>
      </c>
      <c r="L27" s="171">
        <v>21</v>
      </c>
      <c r="M27" s="171">
        <f t="shared" si="10"/>
        <v>0</v>
      </c>
      <c r="N27" s="163">
        <v>0</v>
      </c>
      <c r="O27" s="163">
        <f t="shared" si="11"/>
        <v>0</v>
      </c>
      <c r="P27" s="163">
        <v>0</v>
      </c>
      <c r="Q27" s="163">
        <f t="shared" si="12"/>
        <v>0</v>
      </c>
      <c r="R27" s="163"/>
      <c r="S27" s="163"/>
      <c r="T27" s="164">
        <v>0.18967000000000001</v>
      </c>
      <c r="U27" s="163">
        <f t="shared" si="13"/>
        <v>1.52</v>
      </c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98</v>
      </c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ht="22.5" outlineLevel="1" x14ac:dyDescent="0.2">
      <c r="A28" s="154">
        <v>15</v>
      </c>
      <c r="B28" s="160" t="s">
        <v>129</v>
      </c>
      <c r="C28" s="193" t="s">
        <v>130</v>
      </c>
      <c r="D28" s="162" t="s">
        <v>111</v>
      </c>
      <c r="E28" s="168">
        <v>161</v>
      </c>
      <c r="F28" s="170"/>
      <c r="G28" s="171">
        <f t="shared" si="7"/>
        <v>0</v>
      </c>
      <c r="H28" s="170"/>
      <c r="I28" s="171">
        <f t="shared" si="8"/>
        <v>0</v>
      </c>
      <c r="J28" s="170"/>
      <c r="K28" s="171">
        <f t="shared" si="9"/>
        <v>0</v>
      </c>
      <c r="L28" s="171">
        <v>21</v>
      </c>
      <c r="M28" s="171">
        <f t="shared" si="10"/>
        <v>0</v>
      </c>
      <c r="N28" s="163">
        <v>9.8999999999999999E-4</v>
      </c>
      <c r="O28" s="163">
        <f t="shared" si="11"/>
        <v>0.15939</v>
      </c>
      <c r="P28" s="163">
        <v>0</v>
      </c>
      <c r="Q28" s="163">
        <f t="shared" si="12"/>
        <v>0</v>
      </c>
      <c r="R28" s="163"/>
      <c r="S28" s="163"/>
      <c r="T28" s="164">
        <v>0.13</v>
      </c>
      <c r="U28" s="163">
        <f t="shared" si="13"/>
        <v>20.93</v>
      </c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98</v>
      </c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ht="22.5" outlineLevel="1" x14ac:dyDescent="0.2">
      <c r="A29" s="154">
        <v>16</v>
      </c>
      <c r="B29" s="160" t="s">
        <v>131</v>
      </c>
      <c r="C29" s="193" t="s">
        <v>132</v>
      </c>
      <c r="D29" s="162" t="s">
        <v>111</v>
      </c>
      <c r="E29" s="168">
        <v>4</v>
      </c>
      <c r="F29" s="170"/>
      <c r="G29" s="171">
        <f t="shared" si="7"/>
        <v>0</v>
      </c>
      <c r="H29" s="170"/>
      <c r="I29" s="171">
        <f t="shared" si="8"/>
        <v>0</v>
      </c>
      <c r="J29" s="170"/>
      <c r="K29" s="171">
        <f t="shared" si="9"/>
        <v>0</v>
      </c>
      <c r="L29" s="171">
        <v>21</v>
      </c>
      <c r="M29" s="171">
        <f t="shared" si="10"/>
        <v>0</v>
      </c>
      <c r="N29" s="163">
        <v>9.8999999999999999E-4</v>
      </c>
      <c r="O29" s="163">
        <f t="shared" si="11"/>
        <v>3.96E-3</v>
      </c>
      <c r="P29" s="163">
        <v>0</v>
      </c>
      <c r="Q29" s="163">
        <f t="shared" si="12"/>
        <v>0</v>
      </c>
      <c r="R29" s="163"/>
      <c r="S29" s="163"/>
      <c r="T29" s="164">
        <v>0.30567</v>
      </c>
      <c r="U29" s="163">
        <f t="shared" si="13"/>
        <v>1.22</v>
      </c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98</v>
      </c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ht="33.75" outlineLevel="1" x14ac:dyDescent="0.2">
      <c r="A30" s="154">
        <v>17</v>
      </c>
      <c r="B30" s="160" t="s">
        <v>133</v>
      </c>
      <c r="C30" s="193" t="s">
        <v>134</v>
      </c>
      <c r="D30" s="162" t="s">
        <v>101</v>
      </c>
      <c r="E30" s="168">
        <v>14</v>
      </c>
      <c r="F30" s="170"/>
      <c r="G30" s="171">
        <f t="shared" si="7"/>
        <v>0</v>
      </c>
      <c r="H30" s="170"/>
      <c r="I30" s="171">
        <f t="shared" si="8"/>
        <v>0</v>
      </c>
      <c r="J30" s="170"/>
      <c r="K30" s="171">
        <f t="shared" si="9"/>
        <v>0</v>
      </c>
      <c r="L30" s="171">
        <v>21</v>
      </c>
      <c r="M30" s="171">
        <f t="shared" si="10"/>
        <v>0</v>
      </c>
      <c r="N30" s="163">
        <v>2.1000000000000001E-4</v>
      </c>
      <c r="O30" s="163">
        <f t="shared" si="11"/>
        <v>2.9399999999999999E-3</v>
      </c>
      <c r="P30" s="163">
        <v>0</v>
      </c>
      <c r="Q30" s="163">
        <f t="shared" si="12"/>
        <v>0</v>
      </c>
      <c r="R30" s="163"/>
      <c r="S30" s="163"/>
      <c r="T30" s="164">
        <v>0.35216999999999998</v>
      </c>
      <c r="U30" s="163">
        <f t="shared" si="13"/>
        <v>4.93</v>
      </c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98</v>
      </c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ht="22.5" outlineLevel="1" x14ac:dyDescent="0.2">
      <c r="A31" s="154">
        <v>18</v>
      </c>
      <c r="B31" s="160" t="s">
        <v>135</v>
      </c>
      <c r="C31" s="193" t="s">
        <v>136</v>
      </c>
      <c r="D31" s="162" t="s">
        <v>101</v>
      </c>
      <c r="E31" s="168">
        <v>16</v>
      </c>
      <c r="F31" s="170"/>
      <c r="G31" s="171">
        <f t="shared" si="7"/>
        <v>0</v>
      </c>
      <c r="H31" s="170"/>
      <c r="I31" s="171">
        <f t="shared" si="8"/>
        <v>0</v>
      </c>
      <c r="J31" s="170"/>
      <c r="K31" s="171">
        <f t="shared" si="9"/>
        <v>0</v>
      </c>
      <c r="L31" s="171">
        <v>21</v>
      </c>
      <c r="M31" s="171">
        <f t="shared" si="10"/>
        <v>0</v>
      </c>
      <c r="N31" s="163">
        <v>2.9999999999999997E-4</v>
      </c>
      <c r="O31" s="163">
        <f t="shared" si="11"/>
        <v>4.7999999999999996E-3</v>
      </c>
      <c r="P31" s="163">
        <v>0</v>
      </c>
      <c r="Q31" s="163">
        <f t="shared" si="12"/>
        <v>0</v>
      </c>
      <c r="R31" s="163"/>
      <c r="S31" s="163"/>
      <c r="T31" s="164">
        <v>0.35216999999999998</v>
      </c>
      <c r="U31" s="163">
        <f t="shared" si="13"/>
        <v>5.63</v>
      </c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98</v>
      </c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ht="22.5" outlineLevel="1" x14ac:dyDescent="0.2">
      <c r="A32" s="154">
        <v>19</v>
      </c>
      <c r="B32" s="160" t="s">
        <v>137</v>
      </c>
      <c r="C32" s="193" t="s">
        <v>138</v>
      </c>
      <c r="D32" s="162" t="s">
        <v>111</v>
      </c>
      <c r="E32" s="168">
        <v>31</v>
      </c>
      <c r="F32" s="170"/>
      <c r="G32" s="171">
        <f t="shared" si="7"/>
        <v>0</v>
      </c>
      <c r="H32" s="170"/>
      <c r="I32" s="171">
        <f t="shared" si="8"/>
        <v>0</v>
      </c>
      <c r="J32" s="170"/>
      <c r="K32" s="171">
        <f t="shared" si="9"/>
        <v>0</v>
      </c>
      <c r="L32" s="171">
        <v>21</v>
      </c>
      <c r="M32" s="171">
        <f t="shared" si="10"/>
        <v>0</v>
      </c>
      <c r="N32" s="163">
        <v>1.0499999999999999E-3</v>
      </c>
      <c r="O32" s="163">
        <f t="shared" si="11"/>
        <v>3.2550000000000003E-2</v>
      </c>
      <c r="P32" s="163">
        <v>0</v>
      </c>
      <c r="Q32" s="163">
        <f t="shared" si="12"/>
        <v>0</v>
      </c>
      <c r="R32" s="163"/>
      <c r="S32" s="163"/>
      <c r="T32" s="164">
        <v>0.16</v>
      </c>
      <c r="U32" s="163">
        <f t="shared" si="13"/>
        <v>4.96</v>
      </c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98</v>
      </c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ht="22.5" outlineLevel="1" x14ac:dyDescent="0.2">
      <c r="A33" s="154">
        <v>20</v>
      </c>
      <c r="B33" s="160" t="s">
        <v>139</v>
      </c>
      <c r="C33" s="193" t="s">
        <v>140</v>
      </c>
      <c r="D33" s="162" t="s">
        <v>111</v>
      </c>
      <c r="E33" s="168">
        <v>18</v>
      </c>
      <c r="F33" s="170"/>
      <c r="G33" s="171">
        <f t="shared" si="7"/>
        <v>0</v>
      </c>
      <c r="H33" s="170"/>
      <c r="I33" s="171">
        <f t="shared" si="8"/>
        <v>0</v>
      </c>
      <c r="J33" s="170"/>
      <c r="K33" s="171">
        <f t="shared" si="9"/>
        <v>0</v>
      </c>
      <c r="L33" s="171">
        <v>21</v>
      </c>
      <c r="M33" s="171">
        <f t="shared" si="10"/>
        <v>0</v>
      </c>
      <c r="N33" s="163">
        <v>1.1000000000000001E-3</v>
      </c>
      <c r="O33" s="163">
        <f t="shared" si="11"/>
        <v>1.9800000000000002E-2</v>
      </c>
      <c r="P33" s="163">
        <v>0</v>
      </c>
      <c r="Q33" s="163">
        <f t="shared" si="12"/>
        <v>0</v>
      </c>
      <c r="R33" s="163"/>
      <c r="S33" s="163"/>
      <c r="T33" s="164">
        <v>0.49717</v>
      </c>
      <c r="U33" s="163">
        <f t="shared" si="13"/>
        <v>8.9499999999999993</v>
      </c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98</v>
      </c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ht="22.5" outlineLevel="1" x14ac:dyDescent="0.2">
      <c r="A34" s="154">
        <v>21</v>
      </c>
      <c r="B34" s="160" t="s">
        <v>141</v>
      </c>
      <c r="C34" s="193" t="s">
        <v>142</v>
      </c>
      <c r="D34" s="162" t="s">
        <v>111</v>
      </c>
      <c r="E34" s="168">
        <v>26</v>
      </c>
      <c r="F34" s="170"/>
      <c r="G34" s="171">
        <f t="shared" si="7"/>
        <v>0</v>
      </c>
      <c r="H34" s="170"/>
      <c r="I34" s="171">
        <f t="shared" si="8"/>
        <v>0</v>
      </c>
      <c r="J34" s="170"/>
      <c r="K34" s="171">
        <f t="shared" si="9"/>
        <v>0</v>
      </c>
      <c r="L34" s="171">
        <v>21</v>
      </c>
      <c r="M34" s="171">
        <f t="shared" si="10"/>
        <v>0</v>
      </c>
      <c r="N34" s="163">
        <v>1.1000000000000001E-3</v>
      </c>
      <c r="O34" s="163">
        <f t="shared" si="11"/>
        <v>2.86E-2</v>
      </c>
      <c r="P34" s="163">
        <v>0</v>
      </c>
      <c r="Q34" s="163">
        <f t="shared" si="12"/>
        <v>0</v>
      </c>
      <c r="R34" s="163"/>
      <c r="S34" s="163"/>
      <c r="T34" s="164">
        <v>0.49717</v>
      </c>
      <c r="U34" s="163">
        <f t="shared" si="13"/>
        <v>12.93</v>
      </c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98</v>
      </c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ht="22.5" outlineLevel="1" x14ac:dyDescent="0.2">
      <c r="A35" s="154">
        <v>22</v>
      </c>
      <c r="B35" s="160" t="s">
        <v>143</v>
      </c>
      <c r="C35" s="193" t="s">
        <v>144</v>
      </c>
      <c r="D35" s="162" t="s">
        <v>111</v>
      </c>
      <c r="E35" s="168">
        <v>15</v>
      </c>
      <c r="F35" s="170"/>
      <c r="G35" s="171">
        <f t="shared" si="7"/>
        <v>0</v>
      </c>
      <c r="H35" s="170"/>
      <c r="I35" s="171">
        <f t="shared" si="8"/>
        <v>0</v>
      </c>
      <c r="J35" s="170"/>
      <c r="K35" s="171">
        <f t="shared" si="9"/>
        <v>0</v>
      </c>
      <c r="L35" s="171">
        <v>21</v>
      </c>
      <c r="M35" s="171">
        <f t="shared" si="10"/>
        <v>0</v>
      </c>
      <c r="N35" s="163">
        <v>1.1000000000000001E-3</v>
      </c>
      <c r="O35" s="163">
        <f t="shared" si="11"/>
        <v>1.6500000000000001E-2</v>
      </c>
      <c r="P35" s="163">
        <v>0</v>
      </c>
      <c r="Q35" s="163">
        <f t="shared" si="12"/>
        <v>0</v>
      </c>
      <c r="R35" s="163"/>
      <c r="S35" s="163"/>
      <c r="T35" s="164">
        <v>0.49717</v>
      </c>
      <c r="U35" s="163">
        <f t="shared" si="13"/>
        <v>7.46</v>
      </c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98</v>
      </c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ht="22.5" outlineLevel="1" x14ac:dyDescent="0.2">
      <c r="A36" s="154">
        <v>23</v>
      </c>
      <c r="B36" s="160" t="s">
        <v>145</v>
      </c>
      <c r="C36" s="193" t="s">
        <v>146</v>
      </c>
      <c r="D36" s="162" t="s">
        <v>101</v>
      </c>
      <c r="E36" s="168">
        <v>4</v>
      </c>
      <c r="F36" s="170"/>
      <c r="G36" s="171">
        <f t="shared" si="7"/>
        <v>0</v>
      </c>
      <c r="H36" s="170"/>
      <c r="I36" s="171">
        <f t="shared" si="8"/>
        <v>0</v>
      </c>
      <c r="J36" s="170"/>
      <c r="K36" s="171">
        <f t="shared" si="9"/>
        <v>0</v>
      </c>
      <c r="L36" s="171">
        <v>21</v>
      </c>
      <c r="M36" s="171">
        <f t="shared" si="10"/>
        <v>0</v>
      </c>
      <c r="N36" s="163">
        <v>0</v>
      </c>
      <c r="O36" s="163">
        <f t="shared" si="11"/>
        <v>0</v>
      </c>
      <c r="P36" s="163">
        <v>0</v>
      </c>
      <c r="Q36" s="163">
        <f t="shared" si="12"/>
        <v>0</v>
      </c>
      <c r="R36" s="163"/>
      <c r="S36" s="163"/>
      <c r="T36" s="164">
        <v>0.11</v>
      </c>
      <c r="U36" s="163">
        <f t="shared" si="13"/>
        <v>0.44</v>
      </c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98</v>
      </c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ht="22.5" outlineLevel="1" x14ac:dyDescent="0.2">
      <c r="A37" s="154">
        <v>24</v>
      </c>
      <c r="B37" s="160" t="s">
        <v>147</v>
      </c>
      <c r="C37" s="193" t="s">
        <v>148</v>
      </c>
      <c r="D37" s="162" t="s">
        <v>101</v>
      </c>
      <c r="E37" s="168">
        <v>4</v>
      </c>
      <c r="F37" s="170"/>
      <c r="G37" s="171">
        <f t="shared" si="7"/>
        <v>0</v>
      </c>
      <c r="H37" s="170"/>
      <c r="I37" s="171">
        <f t="shared" si="8"/>
        <v>0</v>
      </c>
      <c r="J37" s="170"/>
      <c r="K37" s="171">
        <f t="shared" si="9"/>
        <v>0</v>
      </c>
      <c r="L37" s="171">
        <v>21</v>
      </c>
      <c r="M37" s="171">
        <f t="shared" si="10"/>
        <v>0</v>
      </c>
      <c r="N37" s="163">
        <v>3.64E-3</v>
      </c>
      <c r="O37" s="163">
        <f t="shared" si="11"/>
        <v>1.456E-2</v>
      </c>
      <c r="P37" s="163">
        <v>0</v>
      </c>
      <c r="Q37" s="163">
        <f t="shared" si="12"/>
        <v>0</v>
      </c>
      <c r="R37" s="163"/>
      <c r="S37" s="163"/>
      <c r="T37" s="164">
        <v>0.871</v>
      </c>
      <c r="U37" s="163">
        <f t="shared" si="13"/>
        <v>3.48</v>
      </c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98</v>
      </c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ht="22.5" outlineLevel="1" x14ac:dyDescent="0.2">
      <c r="A38" s="154">
        <v>25</v>
      </c>
      <c r="B38" s="160" t="s">
        <v>149</v>
      </c>
      <c r="C38" s="193" t="s">
        <v>150</v>
      </c>
      <c r="D38" s="162" t="s">
        <v>101</v>
      </c>
      <c r="E38" s="168">
        <v>5</v>
      </c>
      <c r="F38" s="170"/>
      <c r="G38" s="171">
        <f t="shared" si="7"/>
        <v>0</v>
      </c>
      <c r="H38" s="170"/>
      <c r="I38" s="171">
        <f t="shared" si="8"/>
        <v>0</v>
      </c>
      <c r="J38" s="170"/>
      <c r="K38" s="171">
        <f t="shared" si="9"/>
        <v>0</v>
      </c>
      <c r="L38" s="171">
        <v>21</v>
      </c>
      <c r="M38" s="171">
        <f t="shared" si="10"/>
        <v>0</v>
      </c>
      <c r="N38" s="163">
        <v>2.0000000000000001E-4</v>
      </c>
      <c r="O38" s="163">
        <f t="shared" si="11"/>
        <v>1E-3</v>
      </c>
      <c r="P38" s="163">
        <v>0</v>
      </c>
      <c r="Q38" s="163">
        <f t="shared" si="12"/>
        <v>0</v>
      </c>
      <c r="R38" s="163"/>
      <c r="S38" s="163"/>
      <c r="T38" s="164">
        <v>0.24399999999999999</v>
      </c>
      <c r="U38" s="163">
        <f t="shared" si="13"/>
        <v>1.22</v>
      </c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98</v>
      </c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ht="22.5" outlineLevel="1" x14ac:dyDescent="0.2">
      <c r="A39" s="154">
        <v>26</v>
      </c>
      <c r="B39" s="160" t="s">
        <v>151</v>
      </c>
      <c r="C39" s="193" t="s">
        <v>152</v>
      </c>
      <c r="D39" s="162" t="s">
        <v>101</v>
      </c>
      <c r="E39" s="168">
        <v>6</v>
      </c>
      <c r="F39" s="170"/>
      <c r="G39" s="171">
        <f t="shared" si="7"/>
        <v>0</v>
      </c>
      <c r="H39" s="170"/>
      <c r="I39" s="171">
        <f t="shared" si="8"/>
        <v>0</v>
      </c>
      <c r="J39" s="170"/>
      <c r="K39" s="171">
        <f t="shared" si="9"/>
        <v>0</v>
      </c>
      <c r="L39" s="171">
        <v>21</v>
      </c>
      <c r="M39" s="171">
        <f t="shared" si="10"/>
        <v>0</v>
      </c>
      <c r="N39" s="163">
        <v>2.7E-4</v>
      </c>
      <c r="O39" s="163">
        <f t="shared" si="11"/>
        <v>1.6199999999999999E-3</v>
      </c>
      <c r="P39" s="163">
        <v>0</v>
      </c>
      <c r="Q39" s="163">
        <f t="shared" si="12"/>
        <v>0</v>
      </c>
      <c r="R39" s="163"/>
      <c r="S39" s="163"/>
      <c r="T39" s="164">
        <v>0.35216999999999998</v>
      </c>
      <c r="U39" s="163">
        <f t="shared" si="13"/>
        <v>2.11</v>
      </c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98</v>
      </c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ht="22.5" outlineLevel="1" x14ac:dyDescent="0.2">
      <c r="A40" s="154">
        <v>27</v>
      </c>
      <c r="B40" s="160" t="s">
        <v>153</v>
      </c>
      <c r="C40" s="193" t="s">
        <v>154</v>
      </c>
      <c r="D40" s="162" t="s">
        <v>101</v>
      </c>
      <c r="E40" s="168">
        <v>4</v>
      </c>
      <c r="F40" s="170"/>
      <c r="G40" s="171">
        <f t="shared" si="7"/>
        <v>0</v>
      </c>
      <c r="H40" s="170"/>
      <c r="I40" s="171">
        <f t="shared" si="8"/>
        <v>0</v>
      </c>
      <c r="J40" s="170"/>
      <c r="K40" s="171">
        <f t="shared" si="9"/>
        <v>0</v>
      </c>
      <c r="L40" s="171">
        <v>21</v>
      </c>
      <c r="M40" s="171">
        <f t="shared" si="10"/>
        <v>0</v>
      </c>
      <c r="N40" s="163">
        <v>2.7999999999999998E-4</v>
      </c>
      <c r="O40" s="163">
        <f t="shared" si="11"/>
        <v>1.1199999999999999E-3</v>
      </c>
      <c r="P40" s="163">
        <v>0</v>
      </c>
      <c r="Q40" s="163">
        <f t="shared" si="12"/>
        <v>0</v>
      </c>
      <c r="R40" s="163"/>
      <c r="S40" s="163"/>
      <c r="T40" s="164">
        <v>0.24399999999999999</v>
      </c>
      <c r="U40" s="163">
        <f t="shared" si="13"/>
        <v>0.98</v>
      </c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98</v>
      </c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ht="33.75" outlineLevel="1" x14ac:dyDescent="0.2">
      <c r="A41" s="154">
        <v>28</v>
      </c>
      <c r="B41" s="160" t="s">
        <v>155</v>
      </c>
      <c r="C41" s="193" t="s">
        <v>156</v>
      </c>
      <c r="D41" s="162" t="s">
        <v>101</v>
      </c>
      <c r="E41" s="168">
        <v>3</v>
      </c>
      <c r="F41" s="170"/>
      <c r="G41" s="171">
        <f t="shared" si="7"/>
        <v>0</v>
      </c>
      <c r="H41" s="170"/>
      <c r="I41" s="171">
        <f t="shared" si="8"/>
        <v>0</v>
      </c>
      <c r="J41" s="170"/>
      <c r="K41" s="171">
        <f t="shared" si="9"/>
        <v>0</v>
      </c>
      <c r="L41" s="171">
        <v>21</v>
      </c>
      <c r="M41" s="171">
        <f t="shared" si="10"/>
        <v>0</v>
      </c>
      <c r="N41" s="163">
        <v>2.2000000000000001E-4</v>
      </c>
      <c r="O41" s="163">
        <f t="shared" si="11"/>
        <v>6.6E-4</v>
      </c>
      <c r="P41" s="163">
        <v>0</v>
      </c>
      <c r="Q41" s="163">
        <f t="shared" si="12"/>
        <v>0</v>
      </c>
      <c r="R41" s="163"/>
      <c r="S41" s="163"/>
      <c r="T41" s="164">
        <v>0.35216999999999998</v>
      </c>
      <c r="U41" s="163">
        <f t="shared" si="13"/>
        <v>1.06</v>
      </c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98</v>
      </c>
      <c r="AF41" s="153"/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ht="22.5" outlineLevel="1" x14ac:dyDescent="0.2">
      <c r="A42" s="154">
        <v>29</v>
      </c>
      <c r="B42" s="160" t="s">
        <v>157</v>
      </c>
      <c r="C42" s="193" t="s">
        <v>158</v>
      </c>
      <c r="D42" s="162" t="s">
        <v>101</v>
      </c>
      <c r="E42" s="168">
        <v>8</v>
      </c>
      <c r="F42" s="170"/>
      <c r="G42" s="171">
        <f t="shared" si="7"/>
        <v>0</v>
      </c>
      <c r="H42" s="170"/>
      <c r="I42" s="171">
        <f t="shared" si="8"/>
        <v>0</v>
      </c>
      <c r="J42" s="170"/>
      <c r="K42" s="171">
        <f t="shared" si="9"/>
        <v>0</v>
      </c>
      <c r="L42" s="171">
        <v>21</v>
      </c>
      <c r="M42" s="171">
        <f t="shared" si="10"/>
        <v>0</v>
      </c>
      <c r="N42" s="163">
        <v>1.1E-4</v>
      </c>
      <c r="O42" s="163">
        <f t="shared" si="11"/>
        <v>8.8000000000000003E-4</v>
      </c>
      <c r="P42" s="163">
        <v>0</v>
      </c>
      <c r="Q42" s="163">
        <f t="shared" si="12"/>
        <v>0</v>
      </c>
      <c r="R42" s="163"/>
      <c r="S42" s="163"/>
      <c r="T42" s="164">
        <v>0.24399999999999999</v>
      </c>
      <c r="U42" s="163">
        <f t="shared" si="13"/>
        <v>1.95</v>
      </c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98</v>
      </c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ht="22.5" outlineLevel="1" x14ac:dyDescent="0.2">
      <c r="A43" s="154">
        <v>30</v>
      </c>
      <c r="B43" s="160" t="s">
        <v>159</v>
      </c>
      <c r="C43" s="193" t="s">
        <v>160</v>
      </c>
      <c r="D43" s="162" t="s">
        <v>111</v>
      </c>
      <c r="E43" s="168">
        <v>16</v>
      </c>
      <c r="F43" s="170"/>
      <c r="G43" s="171">
        <f t="shared" si="7"/>
        <v>0</v>
      </c>
      <c r="H43" s="170"/>
      <c r="I43" s="171">
        <f t="shared" si="8"/>
        <v>0</v>
      </c>
      <c r="J43" s="170"/>
      <c r="K43" s="171">
        <f t="shared" si="9"/>
        <v>0</v>
      </c>
      <c r="L43" s="171">
        <v>21</v>
      </c>
      <c r="M43" s="171">
        <f t="shared" si="10"/>
        <v>0</v>
      </c>
      <c r="N43" s="163">
        <v>1.0499999999999999E-3</v>
      </c>
      <c r="O43" s="163">
        <f t="shared" si="11"/>
        <v>1.6799999999999999E-2</v>
      </c>
      <c r="P43" s="163">
        <v>0</v>
      </c>
      <c r="Q43" s="163">
        <f t="shared" si="12"/>
        <v>0</v>
      </c>
      <c r="R43" s="163"/>
      <c r="S43" s="163"/>
      <c r="T43" s="164">
        <v>0.17917</v>
      </c>
      <c r="U43" s="163">
        <f t="shared" si="13"/>
        <v>2.87</v>
      </c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98</v>
      </c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ht="22.5" outlineLevel="1" x14ac:dyDescent="0.2">
      <c r="A44" s="154">
        <v>31</v>
      </c>
      <c r="B44" s="160" t="s">
        <v>161</v>
      </c>
      <c r="C44" s="193" t="s">
        <v>162</v>
      </c>
      <c r="D44" s="162" t="s">
        <v>111</v>
      </c>
      <c r="E44" s="168">
        <v>14</v>
      </c>
      <c r="F44" s="170"/>
      <c r="G44" s="171">
        <f t="shared" si="7"/>
        <v>0</v>
      </c>
      <c r="H44" s="170"/>
      <c r="I44" s="171">
        <f t="shared" si="8"/>
        <v>0</v>
      </c>
      <c r="J44" s="170"/>
      <c r="K44" s="171">
        <f t="shared" si="9"/>
        <v>0</v>
      </c>
      <c r="L44" s="171">
        <v>21</v>
      </c>
      <c r="M44" s="171">
        <f t="shared" si="10"/>
        <v>0</v>
      </c>
      <c r="N44" s="163">
        <v>1.0499999999999999E-3</v>
      </c>
      <c r="O44" s="163">
        <f t="shared" si="11"/>
        <v>1.47E-2</v>
      </c>
      <c r="P44" s="163">
        <v>0</v>
      </c>
      <c r="Q44" s="163">
        <f t="shared" si="12"/>
        <v>0</v>
      </c>
      <c r="R44" s="163"/>
      <c r="S44" s="163"/>
      <c r="T44" s="164">
        <v>0.17917</v>
      </c>
      <c r="U44" s="163">
        <f t="shared" si="13"/>
        <v>2.5099999999999998</v>
      </c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98</v>
      </c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ht="22.5" outlineLevel="1" x14ac:dyDescent="0.2">
      <c r="A45" s="154">
        <v>32</v>
      </c>
      <c r="B45" s="160" t="s">
        <v>163</v>
      </c>
      <c r="C45" s="193" t="s">
        <v>164</v>
      </c>
      <c r="D45" s="162" t="s">
        <v>101</v>
      </c>
      <c r="E45" s="168">
        <v>1</v>
      </c>
      <c r="F45" s="170"/>
      <c r="G45" s="171">
        <f t="shared" si="7"/>
        <v>0</v>
      </c>
      <c r="H45" s="170"/>
      <c r="I45" s="171">
        <f t="shared" si="8"/>
        <v>0</v>
      </c>
      <c r="J45" s="170"/>
      <c r="K45" s="171">
        <f t="shared" si="9"/>
        <v>0</v>
      </c>
      <c r="L45" s="171">
        <v>21</v>
      </c>
      <c r="M45" s="171">
        <f t="shared" si="10"/>
        <v>0</v>
      </c>
      <c r="N45" s="163">
        <v>9.0000000000000006E-5</v>
      </c>
      <c r="O45" s="163">
        <f t="shared" si="11"/>
        <v>9.0000000000000006E-5</v>
      </c>
      <c r="P45" s="163">
        <v>0</v>
      </c>
      <c r="Q45" s="163">
        <f t="shared" si="12"/>
        <v>0</v>
      </c>
      <c r="R45" s="163"/>
      <c r="S45" s="163"/>
      <c r="T45" s="164">
        <v>0.44933000000000001</v>
      </c>
      <c r="U45" s="163">
        <f t="shared" si="13"/>
        <v>0.45</v>
      </c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98</v>
      </c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54">
        <v>33</v>
      </c>
      <c r="B46" s="160" t="s">
        <v>165</v>
      </c>
      <c r="C46" s="193" t="s">
        <v>166</v>
      </c>
      <c r="D46" s="162" t="s">
        <v>101</v>
      </c>
      <c r="E46" s="168">
        <v>1</v>
      </c>
      <c r="F46" s="170"/>
      <c r="G46" s="171">
        <f t="shared" si="7"/>
        <v>0</v>
      </c>
      <c r="H46" s="170"/>
      <c r="I46" s="171">
        <f t="shared" si="8"/>
        <v>0</v>
      </c>
      <c r="J46" s="170"/>
      <c r="K46" s="171">
        <f t="shared" si="9"/>
        <v>0</v>
      </c>
      <c r="L46" s="171">
        <v>21</v>
      </c>
      <c r="M46" s="171">
        <f t="shared" si="10"/>
        <v>0</v>
      </c>
      <c r="N46" s="163">
        <v>8.0000000000000002E-3</v>
      </c>
      <c r="O46" s="163">
        <f t="shared" si="11"/>
        <v>8.0000000000000002E-3</v>
      </c>
      <c r="P46" s="163">
        <v>0</v>
      </c>
      <c r="Q46" s="163">
        <f t="shared" si="12"/>
        <v>0</v>
      </c>
      <c r="R46" s="163"/>
      <c r="S46" s="163"/>
      <c r="T46" s="164">
        <v>0</v>
      </c>
      <c r="U46" s="163">
        <f t="shared" si="13"/>
        <v>0</v>
      </c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167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ht="22.5" outlineLevel="1" x14ac:dyDescent="0.2">
      <c r="A47" s="154">
        <v>34</v>
      </c>
      <c r="B47" s="160" t="s">
        <v>168</v>
      </c>
      <c r="C47" s="193" t="s">
        <v>169</v>
      </c>
      <c r="D47" s="162" t="s">
        <v>101</v>
      </c>
      <c r="E47" s="168">
        <v>1</v>
      </c>
      <c r="F47" s="170"/>
      <c r="G47" s="171">
        <f t="shared" si="7"/>
        <v>0</v>
      </c>
      <c r="H47" s="170"/>
      <c r="I47" s="171">
        <f t="shared" si="8"/>
        <v>0</v>
      </c>
      <c r="J47" s="170"/>
      <c r="K47" s="171">
        <f t="shared" si="9"/>
        <v>0</v>
      </c>
      <c r="L47" s="171">
        <v>21</v>
      </c>
      <c r="M47" s="171">
        <f t="shared" si="10"/>
        <v>0</v>
      </c>
      <c r="N47" s="163">
        <v>8.0000000000000002E-3</v>
      </c>
      <c r="O47" s="163">
        <f t="shared" si="11"/>
        <v>8.0000000000000002E-3</v>
      </c>
      <c r="P47" s="163">
        <v>0</v>
      </c>
      <c r="Q47" s="163">
        <f t="shared" si="12"/>
        <v>0</v>
      </c>
      <c r="R47" s="163"/>
      <c r="S47" s="163"/>
      <c r="T47" s="164">
        <v>0</v>
      </c>
      <c r="U47" s="163">
        <f t="shared" si="13"/>
        <v>0</v>
      </c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167</v>
      </c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54">
        <v>35</v>
      </c>
      <c r="B48" s="160" t="s">
        <v>170</v>
      </c>
      <c r="C48" s="193" t="s">
        <v>171</v>
      </c>
      <c r="D48" s="162" t="s">
        <v>101</v>
      </c>
      <c r="E48" s="168">
        <v>2</v>
      </c>
      <c r="F48" s="170"/>
      <c r="G48" s="171">
        <f t="shared" si="7"/>
        <v>0</v>
      </c>
      <c r="H48" s="170"/>
      <c r="I48" s="171">
        <f t="shared" si="8"/>
        <v>0</v>
      </c>
      <c r="J48" s="170"/>
      <c r="K48" s="171">
        <f t="shared" si="9"/>
        <v>0</v>
      </c>
      <c r="L48" s="171">
        <v>21</v>
      </c>
      <c r="M48" s="171">
        <f t="shared" si="10"/>
        <v>0</v>
      </c>
      <c r="N48" s="163">
        <v>0</v>
      </c>
      <c r="O48" s="163">
        <f t="shared" si="11"/>
        <v>0</v>
      </c>
      <c r="P48" s="163">
        <v>0</v>
      </c>
      <c r="Q48" s="163">
        <f t="shared" si="12"/>
        <v>0</v>
      </c>
      <c r="R48" s="163"/>
      <c r="S48" s="163"/>
      <c r="T48" s="164">
        <v>0.55000000000000004</v>
      </c>
      <c r="U48" s="163">
        <f t="shared" si="13"/>
        <v>1.1000000000000001</v>
      </c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98</v>
      </c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">
      <c r="A49" s="154">
        <v>36</v>
      </c>
      <c r="B49" s="160" t="s">
        <v>172</v>
      </c>
      <c r="C49" s="193" t="s">
        <v>173</v>
      </c>
      <c r="D49" s="162" t="s">
        <v>101</v>
      </c>
      <c r="E49" s="168">
        <v>1</v>
      </c>
      <c r="F49" s="170"/>
      <c r="G49" s="171">
        <f t="shared" si="7"/>
        <v>0</v>
      </c>
      <c r="H49" s="170"/>
      <c r="I49" s="171">
        <f t="shared" si="8"/>
        <v>0</v>
      </c>
      <c r="J49" s="170"/>
      <c r="K49" s="171">
        <f t="shared" si="9"/>
        <v>0</v>
      </c>
      <c r="L49" s="171">
        <v>21</v>
      </c>
      <c r="M49" s="171">
        <f t="shared" si="10"/>
        <v>0</v>
      </c>
      <c r="N49" s="163">
        <v>8.0000000000000002E-3</v>
      </c>
      <c r="O49" s="163">
        <f t="shared" si="11"/>
        <v>8.0000000000000002E-3</v>
      </c>
      <c r="P49" s="163">
        <v>0</v>
      </c>
      <c r="Q49" s="163">
        <f t="shared" si="12"/>
        <v>0</v>
      </c>
      <c r="R49" s="163"/>
      <c r="S49" s="163"/>
      <c r="T49" s="164">
        <v>0</v>
      </c>
      <c r="U49" s="163">
        <f t="shared" si="13"/>
        <v>0</v>
      </c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167</v>
      </c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54">
        <v>37</v>
      </c>
      <c r="B50" s="160" t="s">
        <v>174</v>
      </c>
      <c r="C50" s="193" t="s">
        <v>175</v>
      </c>
      <c r="D50" s="162" t="s">
        <v>101</v>
      </c>
      <c r="E50" s="168">
        <v>1</v>
      </c>
      <c r="F50" s="170"/>
      <c r="G50" s="171">
        <f t="shared" si="7"/>
        <v>0</v>
      </c>
      <c r="H50" s="170"/>
      <c r="I50" s="171">
        <f t="shared" si="8"/>
        <v>0</v>
      </c>
      <c r="J50" s="170"/>
      <c r="K50" s="171">
        <f t="shared" si="9"/>
        <v>0</v>
      </c>
      <c r="L50" s="171">
        <v>21</v>
      </c>
      <c r="M50" s="171">
        <f t="shared" si="10"/>
        <v>0</v>
      </c>
      <c r="N50" s="163">
        <v>0</v>
      </c>
      <c r="O50" s="163">
        <f t="shared" si="11"/>
        <v>0</v>
      </c>
      <c r="P50" s="163">
        <v>0</v>
      </c>
      <c r="Q50" s="163">
        <f t="shared" si="12"/>
        <v>0</v>
      </c>
      <c r="R50" s="163"/>
      <c r="S50" s="163"/>
      <c r="T50" s="164">
        <v>0.42</v>
      </c>
      <c r="U50" s="163">
        <f t="shared" si="13"/>
        <v>0.42</v>
      </c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98</v>
      </c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ht="22.5" outlineLevel="1" x14ac:dyDescent="0.2">
      <c r="A51" s="154">
        <v>38</v>
      </c>
      <c r="B51" s="160" t="s">
        <v>176</v>
      </c>
      <c r="C51" s="193" t="s">
        <v>177</v>
      </c>
      <c r="D51" s="162" t="s">
        <v>111</v>
      </c>
      <c r="E51" s="168">
        <v>40</v>
      </c>
      <c r="F51" s="170"/>
      <c r="G51" s="171">
        <f t="shared" si="7"/>
        <v>0</v>
      </c>
      <c r="H51" s="170"/>
      <c r="I51" s="171">
        <f t="shared" si="8"/>
        <v>0</v>
      </c>
      <c r="J51" s="170"/>
      <c r="K51" s="171">
        <f t="shared" si="9"/>
        <v>0</v>
      </c>
      <c r="L51" s="171">
        <v>21</v>
      </c>
      <c r="M51" s="171">
        <f t="shared" si="10"/>
        <v>0</v>
      </c>
      <c r="N51" s="163">
        <v>6.9999999999999994E-5</v>
      </c>
      <c r="O51" s="163">
        <f t="shared" si="11"/>
        <v>2.8E-3</v>
      </c>
      <c r="P51" s="163">
        <v>0</v>
      </c>
      <c r="Q51" s="163">
        <f t="shared" si="12"/>
        <v>0</v>
      </c>
      <c r="R51" s="163"/>
      <c r="S51" s="163"/>
      <c r="T51" s="164">
        <v>4.6670000000000003E-2</v>
      </c>
      <c r="U51" s="163">
        <f t="shared" si="13"/>
        <v>1.87</v>
      </c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98</v>
      </c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ht="22.5" outlineLevel="1" x14ac:dyDescent="0.2">
      <c r="A52" s="154">
        <v>39</v>
      </c>
      <c r="B52" s="160" t="s">
        <v>178</v>
      </c>
      <c r="C52" s="193" t="s">
        <v>179</v>
      </c>
      <c r="D52" s="162" t="s">
        <v>111</v>
      </c>
      <c r="E52" s="168">
        <v>10</v>
      </c>
      <c r="F52" s="170"/>
      <c r="G52" s="171">
        <f t="shared" si="7"/>
        <v>0</v>
      </c>
      <c r="H52" s="170"/>
      <c r="I52" s="171">
        <f t="shared" si="8"/>
        <v>0</v>
      </c>
      <c r="J52" s="170"/>
      <c r="K52" s="171">
        <f t="shared" si="9"/>
        <v>0</v>
      </c>
      <c r="L52" s="171">
        <v>21</v>
      </c>
      <c r="M52" s="171">
        <f t="shared" si="10"/>
        <v>0</v>
      </c>
      <c r="N52" s="163">
        <v>1.2999999999999999E-4</v>
      </c>
      <c r="O52" s="163">
        <f t="shared" si="11"/>
        <v>1.2999999999999999E-3</v>
      </c>
      <c r="P52" s="163">
        <v>0</v>
      </c>
      <c r="Q52" s="163">
        <f t="shared" si="12"/>
        <v>0</v>
      </c>
      <c r="R52" s="163"/>
      <c r="S52" s="163"/>
      <c r="T52" s="164">
        <v>4.6670000000000003E-2</v>
      </c>
      <c r="U52" s="163">
        <f t="shared" si="13"/>
        <v>0.47</v>
      </c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98</v>
      </c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ht="22.5" outlineLevel="1" x14ac:dyDescent="0.2">
      <c r="A53" s="154">
        <v>40</v>
      </c>
      <c r="B53" s="160" t="s">
        <v>180</v>
      </c>
      <c r="C53" s="193" t="s">
        <v>181</v>
      </c>
      <c r="D53" s="162" t="s">
        <v>111</v>
      </c>
      <c r="E53" s="168">
        <v>10</v>
      </c>
      <c r="F53" s="170"/>
      <c r="G53" s="171">
        <f t="shared" si="7"/>
        <v>0</v>
      </c>
      <c r="H53" s="170"/>
      <c r="I53" s="171">
        <f t="shared" si="8"/>
        <v>0</v>
      </c>
      <c r="J53" s="170"/>
      <c r="K53" s="171">
        <f t="shared" si="9"/>
        <v>0</v>
      </c>
      <c r="L53" s="171">
        <v>21</v>
      </c>
      <c r="M53" s="171">
        <f t="shared" si="10"/>
        <v>0</v>
      </c>
      <c r="N53" s="163">
        <v>2.0000000000000001E-4</v>
      </c>
      <c r="O53" s="163">
        <f t="shared" si="11"/>
        <v>2E-3</v>
      </c>
      <c r="P53" s="163">
        <v>0</v>
      </c>
      <c r="Q53" s="163">
        <f t="shared" si="12"/>
        <v>0</v>
      </c>
      <c r="R53" s="163"/>
      <c r="S53" s="163"/>
      <c r="T53" s="164">
        <v>4.6670000000000003E-2</v>
      </c>
      <c r="U53" s="163">
        <f t="shared" si="13"/>
        <v>0.47</v>
      </c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98</v>
      </c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ht="22.5" outlineLevel="1" x14ac:dyDescent="0.2">
      <c r="A54" s="154">
        <v>41</v>
      </c>
      <c r="B54" s="160" t="s">
        <v>182</v>
      </c>
      <c r="C54" s="193" t="s">
        <v>183</v>
      </c>
      <c r="D54" s="162" t="s">
        <v>111</v>
      </c>
      <c r="E54" s="168">
        <v>20</v>
      </c>
      <c r="F54" s="170"/>
      <c r="G54" s="171">
        <f t="shared" si="7"/>
        <v>0</v>
      </c>
      <c r="H54" s="170"/>
      <c r="I54" s="171">
        <f t="shared" si="8"/>
        <v>0</v>
      </c>
      <c r="J54" s="170"/>
      <c r="K54" s="171">
        <f t="shared" si="9"/>
        <v>0</v>
      </c>
      <c r="L54" s="171">
        <v>21</v>
      </c>
      <c r="M54" s="171">
        <f t="shared" si="10"/>
        <v>0</v>
      </c>
      <c r="N54" s="163">
        <v>4.2000000000000002E-4</v>
      </c>
      <c r="O54" s="163">
        <f t="shared" si="11"/>
        <v>8.3999999999999995E-3</v>
      </c>
      <c r="P54" s="163">
        <v>0</v>
      </c>
      <c r="Q54" s="163">
        <f t="shared" si="12"/>
        <v>0</v>
      </c>
      <c r="R54" s="163"/>
      <c r="S54" s="163"/>
      <c r="T54" s="164">
        <v>4.6670000000000003E-2</v>
      </c>
      <c r="U54" s="163">
        <f t="shared" si="13"/>
        <v>0.93</v>
      </c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98</v>
      </c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54">
        <v>42</v>
      </c>
      <c r="B55" s="160" t="s">
        <v>184</v>
      </c>
      <c r="C55" s="193" t="s">
        <v>185</v>
      </c>
      <c r="D55" s="162" t="s">
        <v>101</v>
      </c>
      <c r="E55" s="168">
        <v>14</v>
      </c>
      <c r="F55" s="170"/>
      <c r="G55" s="171">
        <f t="shared" si="7"/>
        <v>0</v>
      </c>
      <c r="H55" s="170"/>
      <c r="I55" s="171">
        <f t="shared" si="8"/>
        <v>0</v>
      </c>
      <c r="J55" s="170"/>
      <c r="K55" s="171">
        <f t="shared" si="9"/>
        <v>0</v>
      </c>
      <c r="L55" s="171">
        <v>21</v>
      </c>
      <c r="M55" s="171">
        <f t="shared" si="10"/>
        <v>0</v>
      </c>
      <c r="N55" s="163">
        <v>0</v>
      </c>
      <c r="O55" s="163">
        <f t="shared" si="11"/>
        <v>0</v>
      </c>
      <c r="P55" s="163">
        <v>0</v>
      </c>
      <c r="Q55" s="163">
        <f t="shared" si="12"/>
        <v>0</v>
      </c>
      <c r="R55" s="163"/>
      <c r="S55" s="163"/>
      <c r="T55" s="164">
        <v>0</v>
      </c>
      <c r="U55" s="163">
        <f t="shared" si="13"/>
        <v>0</v>
      </c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167</v>
      </c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ht="22.5" outlineLevel="1" x14ac:dyDescent="0.2">
      <c r="A56" s="154">
        <v>43</v>
      </c>
      <c r="B56" s="160" t="s">
        <v>186</v>
      </c>
      <c r="C56" s="193" t="s">
        <v>187</v>
      </c>
      <c r="D56" s="162" t="s">
        <v>101</v>
      </c>
      <c r="E56" s="168">
        <v>3</v>
      </c>
      <c r="F56" s="170"/>
      <c r="G56" s="171">
        <f t="shared" si="7"/>
        <v>0</v>
      </c>
      <c r="H56" s="170"/>
      <c r="I56" s="171">
        <f t="shared" si="8"/>
        <v>0</v>
      </c>
      <c r="J56" s="170"/>
      <c r="K56" s="171">
        <f t="shared" si="9"/>
        <v>0</v>
      </c>
      <c r="L56" s="171">
        <v>21</v>
      </c>
      <c r="M56" s="171">
        <f t="shared" si="10"/>
        <v>0</v>
      </c>
      <c r="N56" s="163">
        <v>2.5000000000000001E-4</v>
      </c>
      <c r="O56" s="163">
        <f t="shared" si="11"/>
        <v>7.5000000000000002E-4</v>
      </c>
      <c r="P56" s="163">
        <v>0</v>
      </c>
      <c r="Q56" s="163">
        <f t="shared" si="12"/>
        <v>0</v>
      </c>
      <c r="R56" s="163"/>
      <c r="S56" s="163"/>
      <c r="T56" s="164">
        <v>0.26417000000000002</v>
      </c>
      <c r="U56" s="163">
        <f t="shared" si="13"/>
        <v>0.79</v>
      </c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98</v>
      </c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54">
        <v>44</v>
      </c>
      <c r="B57" s="160" t="s">
        <v>188</v>
      </c>
      <c r="C57" s="193" t="s">
        <v>189</v>
      </c>
      <c r="D57" s="162" t="s">
        <v>111</v>
      </c>
      <c r="E57" s="168">
        <v>10</v>
      </c>
      <c r="F57" s="170"/>
      <c r="G57" s="171">
        <f t="shared" ref="G57:G88" si="14">ROUND(E57*F57,2)</f>
        <v>0</v>
      </c>
      <c r="H57" s="170"/>
      <c r="I57" s="171">
        <f t="shared" ref="I57:I88" si="15">ROUND(E57*H57,2)</f>
        <v>0</v>
      </c>
      <c r="J57" s="170"/>
      <c r="K57" s="171">
        <f t="shared" ref="K57:K88" si="16">ROUND(E57*J57,2)</f>
        <v>0</v>
      </c>
      <c r="L57" s="171">
        <v>21</v>
      </c>
      <c r="M57" s="171">
        <f t="shared" ref="M57:M88" si="17">G57*(1+L57/100)</f>
        <v>0</v>
      </c>
      <c r="N57" s="163">
        <v>6.0999999999999997E-4</v>
      </c>
      <c r="O57" s="163">
        <f t="shared" ref="O57:O88" si="18">ROUND(E57*N57,5)</f>
        <v>6.1000000000000004E-3</v>
      </c>
      <c r="P57" s="163">
        <v>0</v>
      </c>
      <c r="Q57" s="163">
        <f t="shared" ref="Q57:Q88" si="19">ROUND(E57*P57,5)</f>
        <v>0</v>
      </c>
      <c r="R57" s="163"/>
      <c r="S57" s="163"/>
      <c r="T57" s="164">
        <v>0</v>
      </c>
      <c r="U57" s="163">
        <f t="shared" ref="U57:U88" si="20">ROUND(E57*T57,2)</f>
        <v>0</v>
      </c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167</v>
      </c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54">
        <v>45</v>
      </c>
      <c r="B58" s="160" t="s">
        <v>190</v>
      </c>
      <c r="C58" s="193" t="s">
        <v>191</v>
      </c>
      <c r="D58" s="162" t="s">
        <v>111</v>
      </c>
      <c r="E58" s="168">
        <v>10</v>
      </c>
      <c r="F58" s="170"/>
      <c r="G58" s="171">
        <f t="shared" si="14"/>
        <v>0</v>
      </c>
      <c r="H58" s="170"/>
      <c r="I58" s="171">
        <f t="shared" si="15"/>
        <v>0</v>
      </c>
      <c r="J58" s="170"/>
      <c r="K58" s="171">
        <f t="shared" si="16"/>
        <v>0</v>
      </c>
      <c r="L58" s="171">
        <v>21</v>
      </c>
      <c r="M58" s="171">
        <f t="shared" si="17"/>
        <v>0</v>
      </c>
      <c r="N58" s="163">
        <v>0</v>
      </c>
      <c r="O58" s="163">
        <f t="shared" si="18"/>
        <v>0</v>
      </c>
      <c r="P58" s="163">
        <v>0</v>
      </c>
      <c r="Q58" s="163">
        <f t="shared" si="19"/>
        <v>0</v>
      </c>
      <c r="R58" s="163"/>
      <c r="S58" s="163"/>
      <c r="T58" s="164">
        <v>0.11586</v>
      </c>
      <c r="U58" s="163">
        <f t="shared" si="20"/>
        <v>1.1599999999999999</v>
      </c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98</v>
      </c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54">
        <v>46</v>
      </c>
      <c r="B59" s="160" t="s">
        <v>192</v>
      </c>
      <c r="C59" s="193" t="s">
        <v>193</v>
      </c>
      <c r="D59" s="162" t="s">
        <v>101</v>
      </c>
      <c r="E59" s="168">
        <v>2</v>
      </c>
      <c r="F59" s="170"/>
      <c r="G59" s="171">
        <f t="shared" si="14"/>
        <v>0</v>
      </c>
      <c r="H59" s="170"/>
      <c r="I59" s="171">
        <f t="shared" si="15"/>
        <v>0</v>
      </c>
      <c r="J59" s="170"/>
      <c r="K59" s="171">
        <f t="shared" si="16"/>
        <v>0</v>
      </c>
      <c r="L59" s="171">
        <v>21</v>
      </c>
      <c r="M59" s="171">
        <f t="shared" si="17"/>
        <v>0</v>
      </c>
      <c r="N59" s="163">
        <v>0</v>
      </c>
      <c r="O59" s="163">
        <f t="shared" si="18"/>
        <v>0</v>
      </c>
      <c r="P59" s="163">
        <v>0</v>
      </c>
      <c r="Q59" s="163">
        <f t="shared" si="19"/>
        <v>0</v>
      </c>
      <c r="R59" s="163"/>
      <c r="S59" s="163"/>
      <c r="T59" s="164">
        <v>0.24232999999999999</v>
      </c>
      <c r="U59" s="163">
        <f t="shared" si="20"/>
        <v>0.48</v>
      </c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98</v>
      </c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54">
        <v>47</v>
      </c>
      <c r="B60" s="160" t="s">
        <v>194</v>
      </c>
      <c r="C60" s="193" t="s">
        <v>195</v>
      </c>
      <c r="D60" s="162" t="s">
        <v>101</v>
      </c>
      <c r="E60" s="168">
        <v>12</v>
      </c>
      <c r="F60" s="170"/>
      <c r="G60" s="171">
        <f t="shared" si="14"/>
        <v>0</v>
      </c>
      <c r="H60" s="170"/>
      <c r="I60" s="171">
        <f t="shared" si="15"/>
        <v>0</v>
      </c>
      <c r="J60" s="170"/>
      <c r="K60" s="171">
        <f t="shared" si="16"/>
        <v>0</v>
      </c>
      <c r="L60" s="171">
        <v>21</v>
      </c>
      <c r="M60" s="171">
        <f t="shared" si="17"/>
        <v>0</v>
      </c>
      <c r="N60" s="163">
        <v>0</v>
      </c>
      <c r="O60" s="163">
        <f t="shared" si="18"/>
        <v>0</v>
      </c>
      <c r="P60" s="163">
        <v>0</v>
      </c>
      <c r="Q60" s="163">
        <f t="shared" si="19"/>
        <v>0</v>
      </c>
      <c r="R60" s="163"/>
      <c r="S60" s="163"/>
      <c r="T60" s="164">
        <v>8.2170000000000007E-2</v>
      </c>
      <c r="U60" s="163">
        <f t="shared" si="20"/>
        <v>0.99</v>
      </c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98</v>
      </c>
      <c r="AF60" s="153"/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54">
        <v>48</v>
      </c>
      <c r="B61" s="160" t="s">
        <v>196</v>
      </c>
      <c r="C61" s="193" t="s">
        <v>197</v>
      </c>
      <c r="D61" s="162" t="s">
        <v>111</v>
      </c>
      <c r="E61" s="168">
        <v>89</v>
      </c>
      <c r="F61" s="170"/>
      <c r="G61" s="171">
        <f t="shared" si="14"/>
        <v>0</v>
      </c>
      <c r="H61" s="170"/>
      <c r="I61" s="171">
        <f t="shared" si="15"/>
        <v>0</v>
      </c>
      <c r="J61" s="170"/>
      <c r="K61" s="171">
        <f t="shared" si="16"/>
        <v>0</v>
      </c>
      <c r="L61" s="171">
        <v>21</v>
      </c>
      <c r="M61" s="171">
        <f t="shared" si="17"/>
        <v>0</v>
      </c>
      <c r="N61" s="163">
        <v>1.4999999999999999E-4</v>
      </c>
      <c r="O61" s="163">
        <f t="shared" si="18"/>
        <v>1.3350000000000001E-2</v>
      </c>
      <c r="P61" s="163">
        <v>0</v>
      </c>
      <c r="Q61" s="163">
        <f t="shared" si="19"/>
        <v>0</v>
      </c>
      <c r="R61" s="163"/>
      <c r="S61" s="163"/>
      <c r="T61" s="164">
        <v>0</v>
      </c>
      <c r="U61" s="163">
        <f t="shared" si="20"/>
        <v>0</v>
      </c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167</v>
      </c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ht="22.5" outlineLevel="1" x14ac:dyDescent="0.2">
      <c r="A62" s="154">
        <v>49</v>
      </c>
      <c r="B62" s="160" t="s">
        <v>196</v>
      </c>
      <c r="C62" s="193" t="s">
        <v>198</v>
      </c>
      <c r="D62" s="162" t="s">
        <v>111</v>
      </c>
      <c r="E62" s="168">
        <v>17</v>
      </c>
      <c r="F62" s="170"/>
      <c r="G62" s="171">
        <f t="shared" si="14"/>
        <v>0</v>
      </c>
      <c r="H62" s="170"/>
      <c r="I62" s="171">
        <f t="shared" si="15"/>
        <v>0</v>
      </c>
      <c r="J62" s="170"/>
      <c r="K62" s="171">
        <f t="shared" si="16"/>
        <v>0</v>
      </c>
      <c r="L62" s="171">
        <v>21</v>
      </c>
      <c r="M62" s="171">
        <f t="shared" si="17"/>
        <v>0</v>
      </c>
      <c r="N62" s="163">
        <v>1.4999999999999999E-4</v>
      </c>
      <c r="O62" s="163">
        <f t="shared" si="18"/>
        <v>2.5500000000000002E-3</v>
      </c>
      <c r="P62" s="163">
        <v>0</v>
      </c>
      <c r="Q62" s="163">
        <f t="shared" si="19"/>
        <v>0</v>
      </c>
      <c r="R62" s="163"/>
      <c r="S62" s="163"/>
      <c r="T62" s="164">
        <v>0</v>
      </c>
      <c r="U62" s="163">
        <f t="shared" si="20"/>
        <v>0</v>
      </c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167</v>
      </c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54">
        <v>50</v>
      </c>
      <c r="B63" s="160" t="s">
        <v>199</v>
      </c>
      <c r="C63" s="193" t="s">
        <v>200</v>
      </c>
      <c r="D63" s="162" t="s">
        <v>111</v>
      </c>
      <c r="E63" s="168">
        <v>106</v>
      </c>
      <c r="F63" s="170"/>
      <c r="G63" s="171">
        <f t="shared" si="14"/>
        <v>0</v>
      </c>
      <c r="H63" s="170"/>
      <c r="I63" s="171">
        <f t="shared" si="15"/>
        <v>0</v>
      </c>
      <c r="J63" s="170"/>
      <c r="K63" s="171">
        <f t="shared" si="16"/>
        <v>0</v>
      </c>
      <c r="L63" s="171">
        <v>21</v>
      </c>
      <c r="M63" s="171">
        <f t="shared" si="17"/>
        <v>0</v>
      </c>
      <c r="N63" s="163">
        <v>0</v>
      </c>
      <c r="O63" s="163">
        <f t="shared" si="18"/>
        <v>0</v>
      </c>
      <c r="P63" s="163">
        <v>0</v>
      </c>
      <c r="Q63" s="163">
        <f t="shared" si="19"/>
        <v>0</v>
      </c>
      <c r="R63" s="163"/>
      <c r="S63" s="163"/>
      <c r="T63" s="164">
        <v>9.955E-2</v>
      </c>
      <c r="U63" s="163">
        <f t="shared" si="20"/>
        <v>10.55</v>
      </c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98</v>
      </c>
      <c r="AF63" s="153"/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">
      <c r="A64" s="154">
        <v>51</v>
      </c>
      <c r="B64" s="160" t="s">
        <v>201</v>
      </c>
      <c r="C64" s="193" t="s">
        <v>202</v>
      </c>
      <c r="D64" s="162" t="s">
        <v>111</v>
      </c>
      <c r="E64" s="168">
        <v>21</v>
      </c>
      <c r="F64" s="170"/>
      <c r="G64" s="171">
        <f t="shared" si="14"/>
        <v>0</v>
      </c>
      <c r="H64" s="170"/>
      <c r="I64" s="171">
        <f t="shared" si="15"/>
        <v>0</v>
      </c>
      <c r="J64" s="170"/>
      <c r="K64" s="171">
        <f t="shared" si="16"/>
        <v>0</v>
      </c>
      <c r="L64" s="171">
        <v>21</v>
      </c>
      <c r="M64" s="171">
        <f t="shared" si="17"/>
        <v>0</v>
      </c>
      <c r="N64" s="163">
        <v>2.1000000000000001E-4</v>
      </c>
      <c r="O64" s="163">
        <f t="shared" si="18"/>
        <v>4.4099999999999999E-3</v>
      </c>
      <c r="P64" s="163">
        <v>0</v>
      </c>
      <c r="Q64" s="163">
        <f t="shared" si="19"/>
        <v>0</v>
      </c>
      <c r="R64" s="163"/>
      <c r="S64" s="163"/>
      <c r="T64" s="164">
        <v>0</v>
      </c>
      <c r="U64" s="163">
        <f t="shared" si="20"/>
        <v>0</v>
      </c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167</v>
      </c>
      <c r="AF64" s="153"/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ht="22.5" outlineLevel="1" x14ac:dyDescent="0.2">
      <c r="A65" s="154">
        <v>52</v>
      </c>
      <c r="B65" s="160" t="s">
        <v>201</v>
      </c>
      <c r="C65" s="193" t="s">
        <v>203</v>
      </c>
      <c r="D65" s="162" t="s">
        <v>111</v>
      </c>
      <c r="E65" s="168">
        <v>34</v>
      </c>
      <c r="F65" s="170"/>
      <c r="G65" s="171">
        <f t="shared" si="14"/>
        <v>0</v>
      </c>
      <c r="H65" s="170"/>
      <c r="I65" s="171">
        <f t="shared" si="15"/>
        <v>0</v>
      </c>
      <c r="J65" s="170"/>
      <c r="K65" s="171">
        <f t="shared" si="16"/>
        <v>0</v>
      </c>
      <c r="L65" s="171">
        <v>21</v>
      </c>
      <c r="M65" s="171">
        <f t="shared" si="17"/>
        <v>0</v>
      </c>
      <c r="N65" s="163">
        <v>2.1000000000000001E-4</v>
      </c>
      <c r="O65" s="163">
        <f t="shared" si="18"/>
        <v>7.1399999999999996E-3</v>
      </c>
      <c r="P65" s="163">
        <v>0</v>
      </c>
      <c r="Q65" s="163">
        <f t="shared" si="19"/>
        <v>0</v>
      </c>
      <c r="R65" s="163"/>
      <c r="S65" s="163"/>
      <c r="T65" s="164">
        <v>0</v>
      </c>
      <c r="U65" s="163">
        <f t="shared" si="20"/>
        <v>0</v>
      </c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167</v>
      </c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54">
        <v>53</v>
      </c>
      <c r="B66" s="160" t="s">
        <v>204</v>
      </c>
      <c r="C66" s="193" t="s">
        <v>205</v>
      </c>
      <c r="D66" s="162" t="s">
        <v>111</v>
      </c>
      <c r="E66" s="168">
        <v>55</v>
      </c>
      <c r="F66" s="170"/>
      <c r="G66" s="171">
        <f t="shared" si="14"/>
        <v>0</v>
      </c>
      <c r="H66" s="170"/>
      <c r="I66" s="171">
        <f t="shared" si="15"/>
        <v>0</v>
      </c>
      <c r="J66" s="170"/>
      <c r="K66" s="171">
        <f t="shared" si="16"/>
        <v>0</v>
      </c>
      <c r="L66" s="171">
        <v>21</v>
      </c>
      <c r="M66" s="171">
        <f t="shared" si="17"/>
        <v>0</v>
      </c>
      <c r="N66" s="163">
        <v>0</v>
      </c>
      <c r="O66" s="163">
        <f t="shared" si="18"/>
        <v>0</v>
      </c>
      <c r="P66" s="163">
        <v>0</v>
      </c>
      <c r="Q66" s="163">
        <f t="shared" si="19"/>
        <v>0</v>
      </c>
      <c r="R66" s="163"/>
      <c r="S66" s="163"/>
      <c r="T66" s="164">
        <v>9.955E-2</v>
      </c>
      <c r="U66" s="163">
        <f t="shared" si="20"/>
        <v>5.48</v>
      </c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98</v>
      </c>
      <c r="AF66" s="153"/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">
      <c r="A67" s="154">
        <v>54</v>
      </c>
      <c r="B67" s="160" t="s">
        <v>206</v>
      </c>
      <c r="C67" s="193" t="s">
        <v>207</v>
      </c>
      <c r="D67" s="162" t="s">
        <v>101</v>
      </c>
      <c r="E67" s="168">
        <v>36</v>
      </c>
      <c r="F67" s="170"/>
      <c r="G67" s="171">
        <f t="shared" si="14"/>
        <v>0</v>
      </c>
      <c r="H67" s="170"/>
      <c r="I67" s="171">
        <f t="shared" si="15"/>
        <v>0</v>
      </c>
      <c r="J67" s="170"/>
      <c r="K67" s="171">
        <f t="shared" si="16"/>
        <v>0</v>
      </c>
      <c r="L67" s="171">
        <v>21</v>
      </c>
      <c r="M67" s="171">
        <f t="shared" si="17"/>
        <v>0</v>
      </c>
      <c r="N67" s="163">
        <v>0</v>
      </c>
      <c r="O67" s="163">
        <f t="shared" si="18"/>
        <v>0</v>
      </c>
      <c r="P67" s="163">
        <v>0</v>
      </c>
      <c r="Q67" s="163">
        <f t="shared" si="19"/>
        <v>0</v>
      </c>
      <c r="R67" s="163"/>
      <c r="S67" s="163"/>
      <c r="T67" s="164">
        <v>5.0500000000000003E-2</v>
      </c>
      <c r="U67" s="163">
        <f t="shared" si="20"/>
        <v>1.82</v>
      </c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98</v>
      </c>
      <c r="AF67" s="153"/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ht="22.5" outlineLevel="1" x14ac:dyDescent="0.2">
      <c r="A68" s="154">
        <v>55</v>
      </c>
      <c r="B68" s="160" t="s">
        <v>208</v>
      </c>
      <c r="C68" s="193" t="s">
        <v>209</v>
      </c>
      <c r="D68" s="162" t="s">
        <v>101</v>
      </c>
      <c r="E68" s="168">
        <v>6</v>
      </c>
      <c r="F68" s="170"/>
      <c r="G68" s="171">
        <f t="shared" si="14"/>
        <v>0</v>
      </c>
      <c r="H68" s="170"/>
      <c r="I68" s="171">
        <f t="shared" si="15"/>
        <v>0</v>
      </c>
      <c r="J68" s="170"/>
      <c r="K68" s="171">
        <f t="shared" si="16"/>
        <v>0</v>
      </c>
      <c r="L68" s="171">
        <v>21</v>
      </c>
      <c r="M68" s="171">
        <f t="shared" si="17"/>
        <v>0</v>
      </c>
      <c r="N68" s="163">
        <v>4.0000000000000003E-5</v>
      </c>
      <c r="O68" s="163">
        <f t="shared" si="18"/>
        <v>2.4000000000000001E-4</v>
      </c>
      <c r="P68" s="163">
        <v>0</v>
      </c>
      <c r="Q68" s="163">
        <f t="shared" si="19"/>
        <v>0</v>
      </c>
      <c r="R68" s="163"/>
      <c r="S68" s="163"/>
      <c r="T68" s="164">
        <v>0.39</v>
      </c>
      <c r="U68" s="163">
        <f t="shared" si="20"/>
        <v>2.34</v>
      </c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98</v>
      </c>
      <c r="AF68" s="153"/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ht="22.5" outlineLevel="1" x14ac:dyDescent="0.2">
      <c r="A69" s="154">
        <v>56</v>
      </c>
      <c r="B69" s="160" t="s">
        <v>210</v>
      </c>
      <c r="C69" s="193" t="s">
        <v>211</v>
      </c>
      <c r="D69" s="162" t="s">
        <v>101</v>
      </c>
      <c r="E69" s="168">
        <v>1</v>
      </c>
      <c r="F69" s="170"/>
      <c r="G69" s="171">
        <f t="shared" si="14"/>
        <v>0</v>
      </c>
      <c r="H69" s="170"/>
      <c r="I69" s="171">
        <f t="shared" si="15"/>
        <v>0</v>
      </c>
      <c r="J69" s="170"/>
      <c r="K69" s="171">
        <f t="shared" si="16"/>
        <v>0</v>
      </c>
      <c r="L69" s="171">
        <v>21</v>
      </c>
      <c r="M69" s="171">
        <f t="shared" si="17"/>
        <v>0</v>
      </c>
      <c r="N69" s="163">
        <v>4.0000000000000003E-5</v>
      </c>
      <c r="O69" s="163">
        <f t="shared" si="18"/>
        <v>4.0000000000000003E-5</v>
      </c>
      <c r="P69" s="163">
        <v>0</v>
      </c>
      <c r="Q69" s="163">
        <f t="shared" si="19"/>
        <v>0</v>
      </c>
      <c r="R69" s="163"/>
      <c r="S69" s="163"/>
      <c r="T69" s="164">
        <v>0.41099999999999998</v>
      </c>
      <c r="U69" s="163">
        <f t="shared" si="20"/>
        <v>0.41</v>
      </c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98</v>
      </c>
      <c r="AF69" s="153"/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ht="22.5" outlineLevel="1" x14ac:dyDescent="0.2">
      <c r="A70" s="154">
        <v>57</v>
      </c>
      <c r="B70" s="160" t="s">
        <v>212</v>
      </c>
      <c r="C70" s="193" t="s">
        <v>213</v>
      </c>
      <c r="D70" s="162" t="s">
        <v>101</v>
      </c>
      <c r="E70" s="168">
        <v>5</v>
      </c>
      <c r="F70" s="170"/>
      <c r="G70" s="171">
        <f t="shared" si="14"/>
        <v>0</v>
      </c>
      <c r="H70" s="170"/>
      <c r="I70" s="171">
        <f t="shared" si="15"/>
        <v>0</v>
      </c>
      <c r="J70" s="170"/>
      <c r="K70" s="171">
        <f t="shared" si="16"/>
        <v>0</v>
      </c>
      <c r="L70" s="171">
        <v>21</v>
      </c>
      <c r="M70" s="171">
        <f t="shared" si="17"/>
        <v>0</v>
      </c>
      <c r="N70" s="163">
        <v>0</v>
      </c>
      <c r="O70" s="163">
        <f t="shared" si="18"/>
        <v>0</v>
      </c>
      <c r="P70" s="163">
        <v>0</v>
      </c>
      <c r="Q70" s="163">
        <f t="shared" si="19"/>
        <v>0</v>
      </c>
      <c r="R70" s="163"/>
      <c r="S70" s="163"/>
      <c r="T70" s="164">
        <v>0.68</v>
      </c>
      <c r="U70" s="163">
        <f t="shared" si="20"/>
        <v>3.4</v>
      </c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98</v>
      </c>
      <c r="AF70" s="153"/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ht="22.5" outlineLevel="1" x14ac:dyDescent="0.2">
      <c r="A71" s="154">
        <v>58</v>
      </c>
      <c r="B71" s="160" t="s">
        <v>214</v>
      </c>
      <c r="C71" s="193" t="s">
        <v>215</v>
      </c>
      <c r="D71" s="162" t="s">
        <v>101</v>
      </c>
      <c r="E71" s="168">
        <v>2</v>
      </c>
      <c r="F71" s="170"/>
      <c r="G71" s="171">
        <f t="shared" si="14"/>
        <v>0</v>
      </c>
      <c r="H71" s="170"/>
      <c r="I71" s="171">
        <f t="shared" si="15"/>
        <v>0</v>
      </c>
      <c r="J71" s="170"/>
      <c r="K71" s="171">
        <f t="shared" si="16"/>
        <v>0</v>
      </c>
      <c r="L71" s="171">
        <v>21</v>
      </c>
      <c r="M71" s="171">
        <f t="shared" si="17"/>
        <v>0</v>
      </c>
      <c r="N71" s="163">
        <v>0</v>
      </c>
      <c r="O71" s="163">
        <f t="shared" si="18"/>
        <v>0</v>
      </c>
      <c r="P71" s="163">
        <v>0</v>
      </c>
      <c r="Q71" s="163">
        <f t="shared" si="19"/>
        <v>0</v>
      </c>
      <c r="R71" s="163"/>
      <c r="S71" s="163"/>
      <c r="T71" s="164">
        <v>0.45</v>
      </c>
      <c r="U71" s="163">
        <f t="shared" si="20"/>
        <v>0.9</v>
      </c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98</v>
      </c>
      <c r="AF71" s="153"/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">
      <c r="A72" s="154">
        <v>59</v>
      </c>
      <c r="B72" s="160" t="s">
        <v>216</v>
      </c>
      <c r="C72" s="193" t="s">
        <v>217</v>
      </c>
      <c r="D72" s="162" t="s">
        <v>101</v>
      </c>
      <c r="E72" s="168">
        <v>2</v>
      </c>
      <c r="F72" s="170"/>
      <c r="G72" s="171">
        <f t="shared" si="14"/>
        <v>0</v>
      </c>
      <c r="H72" s="170"/>
      <c r="I72" s="171">
        <f t="shared" si="15"/>
        <v>0</v>
      </c>
      <c r="J72" s="170"/>
      <c r="K72" s="171">
        <f t="shared" si="16"/>
        <v>0</v>
      </c>
      <c r="L72" s="171">
        <v>21</v>
      </c>
      <c r="M72" s="171">
        <f t="shared" si="17"/>
        <v>0</v>
      </c>
      <c r="N72" s="163">
        <v>0</v>
      </c>
      <c r="O72" s="163">
        <f t="shared" si="18"/>
        <v>0</v>
      </c>
      <c r="P72" s="163">
        <v>0</v>
      </c>
      <c r="Q72" s="163">
        <f t="shared" si="19"/>
        <v>0</v>
      </c>
      <c r="R72" s="163"/>
      <c r="S72" s="163"/>
      <c r="T72" s="164">
        <v>0</v>
      </c>
      <c r="U72" s="163">
        <f t="shared" si="20"/>
        <v>0</v>
      </c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167</v>
      </c>
      <c r="AF72" s="153"/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ht="22.5" outlineLevel="1" x14ac:dyDescent="0.2">
      <c r="A73" s="154">
        <v>60</v>
      </c>
      <c r="B73" s="160" t="s">
        <v>218</v>
      </c>
      <c r="C73" s="193" t="s">
        <v>219</v>
      </c>
      <c r="D73" s="162" t="s">
        <v>101</v>
      </c>
      <c r="E73" s="168">
        <v>4</v>
      </c>
      <c r="F73" s="170"/>
      <c r="G73" s="171">
        <f t="shared" si="14"/>
        <v>0</v>
      </c>
      <c r="H73" s="170"/>
      <c r="I73" s="171">
        <f t="shared" si="15"/>
        <v>0</v>
      </c>
      <c r="J73" s="170"/>
      <c r="K73" s="171">
        <f t="shared" si="16"/>
        <v>0</v>
      </c>
      <c r="L73" s="171">
        <v>21</v>
      </c>
      <c r="M73" s="171">
        <f t="shared" si="17"/>
        <v>0</v>
      </c>
      <c r="N73" s="163">
        <v>1.15E-2</v>
      </c>
      <c r="O73" s="163">
        <f t="shared" si="18"/>
        <v>4.5999999999999999E-2</v>
      </c>
      <c r="P73" s="163">
        <v>0</v>
      </c>
      <c r="Q73" s="163">
        <f t="shared" si="19"/>
        <v>0</v>
      </c>
      <c r="R73" s="163"/>
      <c r="S73" s="163"/>
      <c r="T73" s="164">
        <v>0</v>
      </c>
      <c r="U73" s="163">
        <f t="shared" si="20"/>
        <v>0</v>
      </c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167</v>
      </c>
      <c r="AF73" s="153"/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">
      <c r="A74" s="154">
        <v>61</v>
      </c>
      <c r="B74" s="160" t="s">
        <v>220</v>
      </c>
      <c r="C74" s="193" t="s">
        <v>221</v>
      </c>
      <c r="D74" s="162" t="s">
        <v>101</v>
      </c>
      <c r="E74" s="168">
        <v>1</v>
      </c>
      <c r="F74" s="170"/>
      <c r="G74" s="171">
        <f t="shared" si="14"/>
        <v>0</v>
      </c>
      <c r="H74" s="170"/>
      <c r="I74" s="171">
        <f t="shared" si="15"/>
        <v>0</v>
      </c>
      <c r="J74" s="170"/>
      <c r="K74" s="171">
        <f t="shared" si="16"/>
        <v>0</v>
      </c>
      <c r="L74" s="171">
        <v>21</v>
      </c>
      <c r="M74" s="171">
        <f t="shared" si="17"/>
        <v>0</v>
      </c>
      <c r="N74" s="163">
        <v>0.11600000000000001</v>
      </c>
      <c r="O74" s="163">
        <f t="shared" si="18"/>
        <v>0.11600000000000001</v>
      </c>
      <c r="P74" s="163">
        <v>0</v>
      </c>
      <c r="Q74" s="163">
        <f t="shared" si="19"/>
        <v>0</v>
      </c>
      <c r="R74" s="163"/>
      <c r="S74" s="163"/>
      <c r="T74" s="164">
        <v>0</v>
      </c>
      <c r="U74" s="163">
        <f t="shared" si="20"/>
        <v>0</v>
      </c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167</v>
      </c>
      <c r="AF74" s="153"/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">
      <c r="A75" s="154">
        <v>62</v>
      </c>
      <c r="B75" s="160" t="s">
        <v>222</v>
      </c>
      <c r="C75" s="193" t="s">
        <v>223</v>
      </c>
      <c r="D75" s="162" t="s">
        <v>101</v>
      </c>
      <c r="E75" s="168">
        <v>1</v>
      </c>
      <c r="F75" s="170"/>
      <c r="G75" s="171">
        <f t="shared" si="14"/>
        <v>0</v>
      </c>
      <c r="H75" s="170"/>
      <c r="I75" s="171">
        <f t="shared" si="15"/>
        <v>0</v>
      </c>
      <c r="J75" s="170"/>
      <c r="K75" s="171">
        <f t="shared" si="16"/>
        <v>0</v>
      </c>
      <c r="L75" s="171">
        <v>21</v>
      </c>
      <c r="M75" s="171">
        <f t="shared" si="17"/>
        <v>0</v>
      </c>
      <c r="N75" s="163">
        <v>0</v>
      </c>
      <c r="O75" s="163">
        <f t="shared" si="18"/>
        <v>0</v>
      </c>
      <c r="P75" s="163">
        <v>0</v>
      </c>
      <c r="Q75" s="163">
        <f t="shared" si="19"/>
        <v>0</v>
      </c>
      <c r="R75" s="163"/>
      <c r="S75" s="163"/>
      <c r="T75" s="164">
        <v>0.22</v>
      </c>
      <c r="U75" s="163">
        <f t="shared" si="20"/>
        <v>0.22</v>
      </c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98</v>
      </c>
      <c r="AF75" s="153"/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54">
        <v>63</v>
      </c>
      <c r="B76" s="160" t="s">
        <v>224</v>
      </c>
      <c r="C76" s="193" t="s">
        <v>225</v>
      </c>
      <c r="D76" s="162" t="s">
        <v>101</v>
      </c>
      <c r="E76" s="168">
        <v>1</v>
      </c>
      <c r="F76" s="170"/>
      <c r="G76" s="171">
        <f t="shared" si="14"/>
        <v>0</v>
      </c>
      <c r="H76" s="170"/>
      <c r="I76" s="171">
        <f t="shared" si="15"/>
        <v>0</v>
      </c>
      <c r="J76" s="170"/>
      <c r="K76" s="171">
        <f t="shared" si="16"/>
        <v>0</v>
      </c>
      <c r="L76" s="171">
        <v>21</v>
      </c>
      <c r="M76" s="171">
        <f t="shared" si="17"/>
        <v>0</v>
      </c>
      <c r="N76" s="163">
        <v>1.0000000000000001E-5</v>
      </c>
      <c r="O76" s="163">
        <f t="shared" si="18"/>
        <v>1.0000000000000001E-5</v>
      </c>
      <c r="P76" s="163">
        <v>0</v>
      </c>
      <c r="Q76" s="163">
        <f t="shared" si="19"/>
        <v>0</v>
      </c>
      <c r="R76" s="163"/>
      <c r="S76" s="163"/>
      <c r="T76" s="164">
        <v>0.98550000000000004</v>
      </c>
      <c r="U76" s="163">
        <f t="shared" si="20"/>
        <v>0.99</v>
      </c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98</v>
      </c>
      <c r="AF76" s="153"/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54">
        <v>64</v>
      </c>
      <c r="B77" s="160" t="s">
        <v>226</v>
      </c>
      <c r="C77" s="193" t="s">
        <v>227</v>
      </c>
      <c r="D77" s="162" t="s">
        <v>101</v>
      </c>
      <c r="E77" s="168">
        <v>1</v>
      </c>
      <c r="F77" s="170"/>
      <c r="G77" s="171">
        <f t="shared" si="14"/>
        <v>0</v>
      </c>
      <c r="H77" s="170"/>
      <c r="I77" s="171">
        <f t="shared" si="15"/>
        <v>0</v>
      </c>
      <c r="J77" s="170"/>
      <c r="K77" s="171">
        <f t="shared" si="16"/>
        <v>0</v>
      </c>
      <c r="L77" s="171">
        <v>21</v>
      </c>
      <c r="M77" s="171">
        <f t="shared" si="17"/>
        <v>0</v>
      </c>
      <c r="N77" s="163">
        <v>1.1E-4</v>
      </c>
      <c r="O77" s="163">
        <f t="shared" si="18"/>
        <v>1.1E-4</v>
      </c>
      <c r="P77" s="163">
        <v>0</v>
      </c>
      <c r="Q77" s="163">
        <f t="shared" si="19"/>
        <v>0</v>
      </c>
      <c r="R77" s="163"/>
      <c r="S77" s="163"/>
      <c r="T77" s="164">
        <v>0.16</v>
      </c>
      <c r="U77" s="163">
        <f t="shared" si="20"/>
        <v>0.16</v>
      </c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98</v>
      </c>
      <c r="AF77" s="153"/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">
      <c r="A78" s="154">
        <v>65</v>
      </c>
      <c r="B78" s="160" t="s">
        <v>228</v>
      </c>
      <c r="C78" s="193" t="s">
        <v>229</v>
      </c>
      <c r="D78" s="162" t="s">
        <v>101</v>
      </c>
      <c r="E78" s="168">
        <v>1</v>
      </c>
      <c r="F78" s="170"/>
      <c r="G78" s="171">
        <f t="shared" si="14"/>
        <v>0</v>
      </c>
      <c r="H78" s="170"/>
      <c r="I78" s="171">
        <f t="shared" si="15"/>
        <v>0</v>
      </c>
      <c r="J78" s="170"/>
      <c r="K78" s="171">
        <f t="shared" si="16"/>
        <v>0</v>
      </c>
      <c r="L78" s="171">
        <v>21</v>
      </c>
      <c r="M78" s="171">
        <f t="shared" si="17"/>
        <v>0</v>
      </c>
      <c r="N78" s="163">
        <v>3.7799999999999999E-3</v>
      </c>
      <c r="O78" s="163">
        <f t="shared" si="18"/>
        <v>3.7799999999999999E-3</v>
      </c>
      <c r="P78" s="163">
        <v>0</v>
      </c>
      <c r="Q78" s="163">
        <f t="shared" si="19"/>
        <v>0</v>
      </c>
      <c r="R78" s="163"/>
      <c r="S78" s="163"/>
      <c r="T78" s="164">
        <v>0</v>
      </c>
      <c r="U78" s="163">
        <f t="shared" si="20"/>
        <v>0</v>
      </c>
      <c r="V78" s="153"/>
      <c r="W78" s="153"/>
      <c r="X78" s="153"/>
      <c r="Y78" s="153"/>
      <c r="Z78" s="153"/>
      <c r="AA78" s="153"/>
      <c r="AB78" s="153"/>
      <c r="AC78" s="153"/>
      <c r="AD78" s="153"/>
      <c r="AE78" s="153" t="s">
        <v>167</v>
      </c>
      <c r="AF78" s="153"/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">
      <c r="A79" s="154">
        <v>66</v>
      </c>
      <c r="B79" s="160" t="s">
        <v>230</v>
      </c>
      <c r="C79" s="193" t="s">
        <v>231</v>
      </c>
      <c r="D79" s="162" t="s">
        <v>101</v>
      </c>
      <c r="E79" s="168">
        <v>1</v>
      </c>
      <c r="F79" s="170"/>
      <c r="G79" s="171">
        <f t="shared" si="14"/>
        <v>0</v>
      </c>
      <c r="H79" s="170"/>
      <c r="I79" s="171">
        <f t="shared" si="15"/>
        <v>0</v>
      </c>
      <c r="J79" s="170"/>
      <c r="K79" s="171">
        <f t="shared" si="16"/>
        <v>0</v>
      </c>
      <c r="L79" s="171">
        <v>21</v>
      </c>
      <c r="M79" s="171">
        <f t="shared" si="17"/>
        <v>0</v>
      </c>
      <c r="N79" s="163">
        <v>4.4200000000000003E-3</v>
      </c>
      <c r="O79" s="163">
        <f t="shared" si="18"/>
        <v>4.4200000000000003E-3</v>
      </c>
      <c r="P79" s="163">
        <v>0</v>
      </c>
      <c r="Q79" s="163">
        <f t="shared" si="19"/>
        <v>0</v>
      </c>
      <c r="R79" s="163"/>
      <c r="S79" s="163"/>
      <c r="T79" s="164">
        <v>0</v>
      </c>
      <c r="U79" s="163">
        <f t="shared" si="20"/>
        <v>0</v>
      </c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167</v>
      </c>
      <c r="AF79" s="153"/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ht="22.5" outlineLevel="1" x14ac:dyDescent="0.2">
      <c r="A80" s="154">
        <v>67</v>
      </c>
      <c r="B80" s="160" t="s">
        <v>232</v>
      </c>
      <c r="C80" s="193" t="s">
        <v>233</v>
      </c>
      <c r="D80" s="162" t="s">
        <v>101</v>
      </c>
      <c r="E80" s="168">
        <v>5</v>
      </c>
      <c r="F80" s="170"/>
      <c r="G80" s="171">
        <f t="shared" si="14"/>
        <v>0</v>
      </c>
      <c r="H80" s="170"/>
      <c r="I80" s="171">
        <f t="shared" si="15"/>
        <v>0</v>
      </c>
      <c r="J80" s="170"/>
      <c r="K80" s="171">
        <f t="shared" si="16"/>
        <v>0</v>
      </c>
      <c r="L80" s="171">
        <v>21</v>
      </c>
      <c r="M80" s="171">
        <f t="shared" si="17"/>
        <v>0</v>
      </c>
      <c r="N80" s="163">
        <v>9.0000000000000006E-5</v>
      </c>
      <c r="O80" s="163">
        <f t="shared" si="18"/>
        <v>4.4999999999999999E-4</v>
      </c>
      <c r="P80" s="163">
        <v>0</v>
      </c>
      <c r="Q80" s="163">
        <f t="shared" si="19"/>
        <v>0</v>
      </c>
      <c r="R80" s="163"/>
      <c r="S80" s="163"/>
      <c r="T80" s="164">
        <v>0.2475</v>
      </c>
      <c r="U80" s="163">
        <f t="shared" si="20"/>
        <v>1.24</v>
      </c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98</v>
      </c>
      <c r="AF80" s="153"/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ht="22.5" outlineLevel="1" x14ac:dyDescent="0.2">
      <c r="A81" s="154">
        <v>68</v>
      </c>
      <c r="B81" s="160" t="s">
        <v>234</v>
      </c>
      <c r="C81" s="193" t="s">
        <v>235</v>
      </c>
      <c r="D81" s="162" t="s">
        <v>101</v>
      </c>
      <c r="E81" s="168">
        <v>2</v>
      </c>
      <c r="F81" s="170"/>
      <c r="G81" s="171">
        <f t="shared" si="14"/>
        <v>0</v>
      </c>
      <c r="H81" s="170"/>
      <c r="I81" s="171">
        <f t="shared" si="15"/>
        <v>0</v>
      </c>
      <c r="J81" s="170"/>
      <c r="K81" s="171">
        <f t="shared" si="16"/>
        <v>0</v>
      </c>
      <c r="L81" s="171">
        <v>21</v>
      </c>
      <c r="M81" s="171">
        <f t="shared" si="17"/>
        <v>0</v>
      </c>
      <c r="N81" s="163">
        <v>1E-4</v>
      </c>
      <c r="O81" s="163">
        <f t="shared" si="18"/>
        <v>2.0000000000000001E-4</v>
      </c>
      <c r="P81" s="163">
        <v>0</v>
      </c>
      <c r="Q81" s="163">
        <f t="shared" si="19"/>
        <v>0</v>
      </c>
      <c r="R81" s="163"/>
      <c r="S81" s="163"/>
      <c r="T81" s="164">
        <v>0.249</v>
      </c>
      <c r="U81" s="163">
        <f t="shared" si="20"/>
        <v>0.5</v>
      </c>
      <c r="V81" s="153"/>
      <c r="W81" s="153"/>
      <c r="X81" s="153"/>
      <c r="Y81" s="153"/>
      <c r="Z81" s="153"/>
      <c r="AA81" s="153"/>
      <c r="AB81" s="153"/>
      <c r="AC81" s="153"/>
      <c r="AD81" s="153"/>
      <c r="AE81" s="153" t="s">
        <v>98</v>
      </c>
      <c r="AF81" s="153"/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ht="22.5" outlineLevel="1" x14ac:dyDescent="0.2">
      <c r="A82" s="154">
        <v>69</v>
      </c>
      <c r="B82" s="160" t="s">
        <v>236</v>
      </c>
      <c r="C82" s="193" t="s">
        <v>237</v>
      </c>
      <c r="D82" s="162" t="s">
        <v>111</v>
      </c>
      <c r="E82" s="168">
        <v>72</v>
      </c>
      <c r="F82" s="170"/>
      <c r="G82" s="171">
        <f t="shared" si="14"/>
        <v>0</v>
      </c>
      <c r="H82" s="170"/>
      <c r="I82" s="171">
        <f t="shared" si="15"/>
        <v>0</v>
      </c>
      <c r="J82" s="170"/>
      <c r="K82" s="171">
        <f t="shared" si="16"/>
        <v>0</v>
      </c>
      <c r="L82" s="171">
        <v>21</v>
      </c>
      <c r="M82" s="171">
        <f t="shared" si="17"/>
        <v>0</v>
      </c>
      <c r="N82" s="163">
        <v>2.3000000000000001E-4</v>
      </c>
      <c r="O82" s="163">
        <f t="shared" si="18"/>
        <v>1.6559999999999998E-2</v>
      </c>
      <c r="P82" s="163">
        <v>0</v>
      </c>
      <c r="Q82" s="163">
        <f t="shared" si="19"/>
        <v>0</v>
      </c>
      <c r="R82" s="163"/>
      <c r="S82" s="163"/>
      <c r="T82" s="164">
        <v>9.955E-2</v>
      </c>
      <c r="U82" s="163">
        <f t="shared" si="20"/>
        <v>7.17</v>
      </c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98</v>
      </c>
      <c r="AF82" s="153"/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ht="22.5" outlineLevel="1" x14ac:dyDescent="0.2">
      <c r="A83" s="154">
        <v>70</v>
      </c>
      <c r="B83" s="160" t="s">
        <v>238</v>
      </c>
      <c r="C83" s="193" t="s">
        <v>239</v>
      </c>
      <c r="D83" s="162" t="s">
        <v>101</v>
      </c>
      <c r="E83" s="168">
        <v>1</v>
      </c>
      <c r="F83" s="170"/>
      <c r="G83" s="171">
        <f t="shared" si="14"/>
        <v>0</v>
      </c>
      <c r="H83" s="170"/>
      <c r="I83" s="171">
        <f t="shared" si="15"/>
        <v>0</v>
      </c>
      <c r="J83" s="170"/>
      <c r="K83" s="171">
        <f t="shared" si="16"/>
        <v>0</v>
      </c>
      <c r="L83" s="171">
        <v>21</v>
      </c>
      <c r="M83" s="171">
        <f t="shared" si="17"/>
        <v>0</v>
      </c>
      <c r="N83" s="163">
        <v>0</v>
      </c>
      <c r="O83" s="163">
        <f t="shared" si="18"/>
        <v>0</v>
      </c>
      <c r="P83" s="163">
        <v>0</v>
      </c>
      <c r="Q83" s="163">
        <f t="shared" si="19"/>
        <v>0</v>
      </c>
      <c r="R83" s="163"/>
      <c r="S83" s="163"/>
      <c r="T83" s="164">
        <v>0.38100000000000001</v>
      </c>
      <c r="U83" s="163">
        <f t="shared" si="20"/>
        <v>0.38</v>
      </c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98</v>
      </c>
      <c r="AF83" s="153"/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ht="22.5" outlineLevel="1" x14ac:dyDescent="0.2">
      <c r="A84" s="154">
        <v>71</v>
      </c>
      <c r="B84" s="160" t="s">
        <v>240</v>
      </c>
      <c r="C84" s="193" t="s">
        <v>241</v>
      </c>
      <c r="D84" s="162" t="s">
        <v>111</v>
      </c>
      <c r="E84" s="168">
        <v>9</v>
      </c>
      <c r="F84" s="170"/>
      <c r="G84" s="171">
        <f t="shared" si="14"/>
        <v>0</v>
      </c>
      <c r="H84" s="170"/>
      <c r="I84" s="171">
        <f t="shared" si="15"/>
        <v>0</v>
      </c>
      <c r="J84" s="170"/>
      <c r="K84" s="171">
        <f t="shared" si="16"/>
        <v>0</v>
      </c>
      <c r="L84" s="171">
        <v>21</v>
      </c>
      <c r="M84" s="171">
        <f t="shared" si="17"/>
        <v>0</v>
      </c>
      <c r="N84" s="163">
        <v>4.2999999999999999E-4</v>
      </c>
      <c r="O84" s="163">
        <f t="shared" si="18"/>
        <v>3.8700000000000002E-3</v>
      </c>
      <c r="P84" s="163">
        <v>0</v>
      </c>
      <c r="Q84" s="163">
        <f t="shared" si="19"/>
        <v>0</v>
      </c>
      <c r="R84" s="163"/>
      <c r="S84" s="163"/>
      <c r="T84" s="164">
        <v>0.10431</v>
      </c>
      <c r="U84" s="163">
        <f t="shared" si="20"/>
        <v>0.94</v>
      </c>
      <c r="V84" s="153"/>
      <c r="W84" s="153"/>
      <c r="X84" s="153"/>
      <c r="Y84" s="153"/>
      <c r="Z84" s="153"/>
      <c r="AA84" s="153"/>
      <c r="AB84" s="153"/>
      <c r="AC84" s="153"/>
      <c r="AD84" s="153"/>
      <c r="AE84" s="153" t="s">
        <v>98</v>
      </c>
      <c r="AF84" s="153"/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">
      <c r="A85" s="154">
        <v>72</v>
      </c>
      <c r="B85" s="160" t="s">
        <v>242</v>
      </c>
      <c r="C85" s="193" t="s">
        <v>243</v>
      </c>
      <c r="D85" s="162" t="s">
        <v>101</v>
      </c>
      <c r="E85" s="168">
        <v>8</v>
      </c>
      <c r="F85" s="170"/>
      <c r="G85" s="171">
        <f t="shared" si="14"/>
        <v>0</v>
      </c>
      <c r="H85" s="170"/>
      <c r="I85" s="171">
        <f t="shared" si="15"/>
        <v>0</v>
      </c>
      <c r="J85" s="170"/>
      <c r="K85" s="171">
        <f t="shared" si="16"/>
        <v>0</v>
      </c>
      <c r="L85" s="171">
        <v>21</v>
      </c>
      <c r="M85" s="171">
        <f t="shared" si="17"/>
        <v>0</v>
      </c>
      <c r="N85" s="163">
        <v>0</v>
      </c>
      <c r="O85" s="163">
        <f t="shared" si="18"/>
        <v>0</v>
      </c>
      <c r="P85" s="163">
        <v>0</v>
      </c>
      <c r="Q85" s="163">
        <f t="shared" si="19"/>
        <v>0</v>
      </c>
      <c r="R85" s="163"/>
      <c r="S85" s="163"/>
      <c r="T85" s="164">
        <v>0.05</v>
      </c>
      <c r="U85" s="163">
        <f t="shared" si="20"/>
        <v>0.4</v>
      </c>
      <c r="V85" s="153"/>
      <c r="W85" s="153"/>
      <c r="X85" s="153"/>
      <c r="Y85" s="153"/>
      <c r="Z85" s="153"/>
      <c r="AA85" s="153"/>
      <c r="AB85" s="153"/>
      <c r="AC85" s="153"/>
      <c r="AD85" s="153"/>
      <c r="AE85" s="153" t="s">
        <v>98</v>
      </c>
      <c r="AF85" s="153"/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">
      <c r="A86" s="154">
        <v>73</v>
      </c>
      <c r="B86" s="160" t="s">
        <v>244</v>
      </c>
      <c r="C86" s="193" t="s">
        <v>245</v>
      </c>
      <c r="D86" s="162" t="s">
        <v>101</v>
      </c>
      <c r="E86" s="168">
        <v>1</v>
      </c>
      <c r="F86" s="170"/>
      <c r="G86" s="171">
        <f t="shared" si="14"/>
        <v>0</v>
      </c>
      <c r="H86" s="170"/>
      <c r="I86" s="171">
        <f t="shared" si="15"/>
        <v>0</v>
      </c>
      <c r="J86" s="170"/>
      <c r="K86" s="171">
        <f t="shared" si="16"/>
        <v>0</v>
      </c>
      <c r="L86" s="171">
        <v>21</v>
      </c>
      <c r="M86" s="171">
        <f t="shared" si="17"/>
        <v>0</v>
      </c>
      <c r="N86" s="163">
        <v>0</v>
      </c>
      <c r="O86" s="163">
        <f t="shared" si="18"/>
        <v>0</v>
      </c>
      <c r="P86" s="163">
        <v>0</v>
      </c>
      <c r="Q86" s="163">
        <f t="shared" si="19"/>
        <v>0</v>
      </c>
      <c r="R86" s="163"/>
      <c r="S86" s="163"/>
      <c r="T86" s="164">
        <v>0.63</v>
      </c>
      <c r="U86" s="163">
        <f t="shared" si="20"/>
        <v>0.63</v>
      </c>
      <c r="V86" s="153"/>
      <c r="W86" s="153"/>
      <c r="X86" s="153"/>
      <c r="Y86" s="153"/>
      <c r="Z86" s="153"/>
      <c r="AA86" s="153"/>
      <c r="AB86" s="153"/>
      <c r="AC86" s="153"/>
      <c r="AD86" s="153"/>
      <c r="AE86" s="153" t="s">
        <v>98</v>
      </c>
      <c r="AF86" s="153"/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">
      <c r="A87" s="154">
        <v>74</v>
      </c>
      <c r="B87" s="160" t="s">
        <v>246</v>
      </c>
      <c r="C87" s="193" t="s">
        <v>247</v>
      </c>
      <c r="D87" s="162" t="s">
        <v>248</v>
      </c>
      <c r="E87" s="168">
        <v>1</v>
      </c>
      <c r="F87" s="170"/>
      <c r="G87" s="171">
        <f t="shared" si="14"/>
        <v>0</v>
      </c>
      <c r="H87" s="170"/>
      <c r="I87" s="171">
        <f t="shared" si="15"/>
        <v>0</v>
      </c>
      <c r="J87" s="170"/>
      <c r="K87" s="171">
        <f t="shared" si="16"/>
        <v>0</v>
      </c>
      <c r="L87" s="171">
        <v>21</v>
      </c>
      <c r="M87" s="171">
        <f t="shared" si="17"/>
        <v>0</v>
      </c>
      <c r="N87" s="163">
        <v>0</v>
      </c>
      <c r="O87" s="163">
        <f t="shared" si="18"/>
        <v>0</v>
      </c>
      <c r="P87" s="163">
        <v>0</v>
      </c>
      <c r="Q87" s="163">
        <f t="shared" si="19"/>
        <v>0</v>
      </c>
      <c r="R87" s="163"/>
      <c r="S87" s="163"/>
      <c r="T87" s="164">
        <v>0</v>
      </c>
      <c r="U87" s="163">
        <f t="shared" si="20"/>
        <v>0</v>
      </c>
      <c r="V87" s="153"/>
      <c r="W87" s="153"/>
      <c r="X87" s="153"/>
      <c r="Y87" s="153"/>
      <c r="Z87" s="153"/>
      <c r="AA87" s="153"/>
      <c r="AB87" s="153"/>
      <c r="AC87" s="153"/>
      <c r="AD87" s="153"/>
      <c r="AE87" s="153" t="s">
        <v>98</v>
      </c>
      <c r="AF87" s="153"/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">
      <c r="A88" s="154">
        <v>75</v>
      </c>
      <c r="B88" s="160" t="s">
        <v>249</v>
      </c>
      <c r="C88" s="193" t="s">
        <v>250</v>
      </c>
      <c r="D88" s="162" t="s">
        <v>251</v>
      </c>
      <c r="E88" s="168">
        <v>15</v>
      </c>
      <c r="F88" s="170"/>
      <c r="G88" s="171">
        <f t="shared" si="14"/>
        <v>0</v>
      </c>
      <c r="H88" s="170"/>
      <c r="I88" s="171">
        <f t="shared" si="15"/>
        <v>0</v>
      </c>
      <c r="J88" s="170"/>
      <c r="K88" s="171">
        <f t="shared" si="16"/>
        <v>0</v>
      </c>
      <c r="L88" s="171">
        <v>21</v>
      </c>
      <c r="M88" s="171">
        <f t="shared" si="17"/>
        <v>0</v>
      </c>
      <c r="N88" s="163">
        <v>0</v>
      </c>
      <c r="O88" s="163">
        <f t="shared" si="18"/>
        <v>0</v>
      </c>
      <c r="P88" s="163">
        <v>0</v>
      </c>
      <c r="Q88" s="163">
        <f t="shared" si="19"/>
        <v>0</v>
      </c>
      <c r="R88" s="163"/>
      <c r="S88" s="163"/>
      <c r="T88" s="164">
        <v>0</v>
      </c>
      <c r="U88" s="163">
        <f t="shared" si="20"/>
        <v>0</v>
      </c>
      <c r="V88" s="153"/>
      <c r="W88" s="153"/>
      <c r="X88" s="153"/>
      <c r="Y88" s="153"/>
      <c r="Z88" s="153"/>
      <c r="AA88" s="153"/>
      <c r="AB88" s="153"/>
      <c r="AC88" s="153"/>
      <c r="AD88" s="153"/>
      <c r="AE88" s="153" t="s">
        <v>98</v>
      </c>
      <c r="AF88" s="153"/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ht="22.5" outlineLevel="1" x14ac:dyDescent="0.2">
      <c r="A89" s="154">
        <v>76</v>
      </c>
      <c r="B89" s="160" t="s">
        <v>252</v>
      </c>
      <c r="C89" s="193" t="s">
        <v>253</v>
      </c>
      <c r="D89" s="162" t="s">
        <v>101</v>
      </c>
      <c r="E89" s="168">
        <v>31</v>
      </c>
      <c r="F89" s="170"/>
      <c r="G89" s="171">
        <f t="shared" ref="G89:G120" si="21">ROUND(E89*F89,2)</f>
        <v>0</v>
      </c>
      <c r="H89" s="170"/>
      <c r="I89" s="171">
        <f t="shared" ref="I89:I120" si="22">ROUND(E89*H89,2)</f>
        <v>0</v>
      </c>
      <c r="J89" s="170"/>
      <c r="K89" s="171">
        <f t="shared" ref="K89:K120" si="23">ROUND(E89*J89,2)</f>
        <v>0</v>
      </c>
      <c r="L89" s="171">
        <v>21</v>
      </c>
      <c r="M89" s="171">
        <f t="shared" ref="M89:M120" si="24">G89*(1+L89/100)</f>
        <v>0</v>
      </c>
      <c r="N89" s="163">
        <v>4.0000000000000003E-5</v>
      </c>
      <c r="O89" s="163">
        <f t="shared" ref="O89:O120" si="25">ROUND(E89*N89,5)</f>
        <v>1.24E-3</v>
      </c>
      <c r="P89" s="163">
        <v>0</v>
      </c>
      <c r="Q89" s="163">
        <f t="shared" ref="Q89:Q120" si="26">ROUND(E89*P89,5)</f>
        <v>0</v>
      </c>
      <c r="R89" s="163"/>
      <c r="S89" s="163"/>
      <c r="T89" s="164">
        <v>0.18</v>
      </c>
      <c r="U89" s="163">
        <f t="shared" ref="U89:U120" si="27">ROUND(E89*T89,2)</f>
        <v>5.58</v>
      </c>
      <c r="V89" s="153"/>
      <c r="W89" s="153"/>
      <c r="X89" s="153"/>
      <c r="Y89" s="153"/>
      <c r="Z89" s="153"/>
      <c r="AA89" s="153"/>
      <c r="AB89" s="153"/>
      <c r="AC89" s="153"/>
      <c r="AD89" s="153"/>
      <c r="AE89" s="153" t="s">
        <v>98</v>
      </c>
      <c r="AF89" s="153"/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">
      <c r="A90" s="154">
        <v>77</v>
      </c>
      <c r="B90" s="160" t="s">
        <v>254</v>
      </c>
      <c r="C90" s="193" t="s">
        <v>255</v>
      </c>
      <c r="D90" s="162" t="s">
        <v>111</v>
      </c>
      <c r="E90" s="168">
        <v>10</v>
      </c>
      <c r="F90" s="170"/>
      <c r="G90" s="171">
        <f t="shared" si="21"/>
        <v>0</v>
      </c>
      <c r="H90" s="170"/>
      <c r="I90" s="171">
        <f t="shared" si="22"/>
        <v>0</v>
      </c>
      <c r="J90" s="170"/>
      <c r="K90" s="171">
        <f t="shared" si="23"/>
        <v>0</v>
      </c>
      <c r="L90" s="171">
        <v>21</v>
      </c>
      <c r="M90" s="171">
        <f t="shared" si="24"/>
        <v>0</v>
      </c>
      <c r="N90" s="163">
        <v>1.4999999999999999E-4</v>
      </c>
      <c r="O90" s="163">
        <f t="shared" si="25"/>
        <v>1.5E-3</v>
      </c>
      <c r="P90" s="163">
        <v>0</v>
      </c>
      <c r="Q90" s="163">
        <f t="shared" si="26"/>
        <v>0</v>
      </c>
      <c r="R90" s="163"/>
      <c r="S90" s="163"/>
      <c r="T90" s="164">
        <v>0</v>
      </c>
      <c r="U90" s="163">
        <f t="shared" si="27"/>
        <v>0</v>
      </c>
      <c r="V90" s="153"/>
      <c r="W90" s="153"/>
      <c r="X90" s="153"/>
      <c r="Y90" s="153"/>
      <c r="Z90" s="153"/>
      <c r="AA90" s="153"/>
      <c r="AB90" s="153"/>
      <c r="AC90" s="153"/>
      <c r="AD90" s="153"/>
      <c r="AE90" s="153" t="s">
        <v>167</v>
      </c>
      <c r="AF90" s="153"/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 x14ac:dyDescent="0.2">
      <c r="A91" s="154">
        <v>78</v>
      </c>
      <c r="B91" s="160" t="s">
        <v>256</v>
      </c>
      <c r="C91" s="193" t="s">
        <v>257</v>
      </c>
      <c r="D91" s="162" t="s">
        <v>111</v>
      </c>
      <c r="E91" s="168">
        <v>5</v>
      </c>
      <c r="F91" s="170"/>
      <c r="G91" s="171">
        <f t="shared" si="21"/>
        <v>0</v>
      </c>
      <c r="H91" s="170"/>
      <c r="I91" s="171">
        <f t="shared" si="22"/>
        <v>0</v>
      </c>
      <c r="J91" s="170"/>
      <c r="K91" s="171">
        <f t="shared" si="23"/>
        <v>0</v>
      </c>
      <c r="L91" s="171">
        <v>21</v>
      </c>
      <c r="M91" s="171">
        <f t="shared" si="24"/>
        <v>0</v>
      </c>
      <c r="N91" s="163">
        <v>2.7E-4</v>
      </c>
      <c r="O91" s="163">
        <f t="shared" si="25"/>
        <v>1.3500000000000001E-3</v>
      </c>
      <c r="P91" s="163">
        <v>0</v>
      </c>
      <c r="Q91" s="163">
        <f t="shared" si="26"/>
        <v>0</v>
      </c>
      <c r="R91" s="163"/>
      <c r="S91" s="163"/>
      <c r="T91" s="164">
        <v>0</v>
      </c>
      <c r="U91" s="163">
        <f t="shared" si="27"/>
        <v>0</v>
      </c>
      <c r="V91" s="153"/>
      <c r="W91" s="153"/>
      <c r="X91" s="153"/>
      <c r="Y91" s="153"/>
      <c r="Z91" s="153"/>
      <c r="AA91" s="153"/>
      <c r="AB91" s="153"/>
      <c r="AC91" s="153"/>
      <c r="AD91" s="153"/>
      <c r="AE91" s="153" t="s">
        <v>167</v>
      </c>
      <c r="AF91" s="153"/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ht="22.5" outlineLevel="1" x14ac:dyDescent="0.2">
      <c r="A92" s="154">
        <v>79</v>
      </c>
      <c r="B92" s="160" t="s">
        <v>258</v>
      </c>
      <c r="C92" s="193" t="s">
        <v>259</v>
      </c>
      <c r="D92" s="162" t="s">
        <v>101</v>
      </c>
      <c r="E92" s="168">
        <v>3</v>
      </c>
      <c r="F92" s="170"/>
      <c r="G92" s="171">
        <f t="shared" si="21"/>
        <v>0</v>
      </c>
      <c r="H92" s="170"/>
      <c r="I92" s="171">
        <f t="shared" si="22"/>
        <v>0</v>
      </c>
      <c r="J92" s="170"/>
      <c r="K92" s="171">
        <f t="shared" si="23"/>
        <v>0</v>
      </c>
      <c r="L92" s="171">
        <v>21</v>
      </c>
      <c r="M92" s="171">
        <f t="shared" si="24"/>
        <v>0</v>
      </c>
      <c r="N92" s="163">
        <v>9.0000000000000006E-5</v>
      </c>
      <c r="O92" s="163">
        <f t="shared" si="25"/>
        <v>2.7E-4</v>
      </c>
      <c r="P92" s="163">
        <v>0</v>
      </c>
      <c r="Q92" s="163">
        <f t="shared" si="26"/>
        <v>0</v>
      </c>
      <c r="R92" s="163"/>
      <c r="S92" s="163"/>
      <c r="T92" s="164">
        <v>0.44933000000000001</v>
      </c>
      <c r="U92" s="163">
        <f t="shared" si="27"/>
        <v>1.35</v>
      </c>
      <c r="V92" s="153"/>
      <c r="W92" s="153"/>
      <c r="X92" s="153"/>
      <c r="Y92" s="153"/>
      <c r="Z92" s="153"/>
      <c r="AA92" s="153"/>
      <c r="AB92" s="153"/>
      <c r="AC92" s="153"/>
      <c r="AD92" s="153"/>
      <c r="AE92" s="153" t="s">
        <v>98</v>
      </c>
      <c r="AF92" s="153"/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ht="22.5" outlineLevel="1" x14ac:dyDescent="0.2">
      <c r="A93" s="154">
        <v>80</v>
      </c>
      <c r="B93" s="160" t="s">
        <v>260</v>
      </c>
      <c r="C93" s="193" t="s">
        <v>261</v>
      </c>
      <c r="D93" s="162" t="s">
        <v>111</v>
      </c>
      <c r="E93" s="168">
        <v>3</v>
      </c>
      <c r="F93" s="170"/>
      <c r="G93" s="171">
        <f t="shared" si="21"/>
        <v>0</v>
      </c>
      <c r="H93" s="170"/>
      <c r="I93" s="171">
        <f t="shared" si="22"/>
        <v>0</v>
      </c>
      <c r="J93" s="170"/>
      <c r="K93" s="171">
        <f t="shared" si="23"/>
        <v>0</v>
      </c>
      <c r="L93" s="171">
        <v>21</v>
      </c>
      <c r="M93" s="171">
        <f t="shared" si="24"/>
        <v>0</v>
      </c>
      <c r="N93" s="163">
        <v>1.4999999999999999E-4</v>
      </c>
      <c r="O93" s="163">
        <f t="shared" si="25"/>
        <v>4.4999999999999999E-4</v>
      </c>
      <c r="P93" s="163">
        <v>0</v>
      </c>
      <c r="Q93" s="163">
        <f t="shared" si="26"/>
        <v>0</v>
      </c>
      <c r="R93" s="163"/>
      <c r="S93" s="163"/>
      <c r="T93" s="164">
        <v>9.4E-2</v>
      </c>
      <c r="U93" s="163">
        <f t="shared" si="27"/>
        <v>0.28000000000000003</v>
      </c>
      <c r="V93" s="153"/>
      <c r="W93" s="153"/>
      <c r="X93" s="153"/>
      <c r="Y93" s="153"/>
      <c r="Z93" s="153"/>
      <c r="AA93" s="153"/>
      <c r="AB93" s="153"/>
      <c r="AC93" s="153"/>
      <c r="AD93" s="153"/>
      <c r="AE93" s="153" t="s">
        <v>98</v>
      </c>
      <c r="AF93" s="153"/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ht="22.5" outlineLevel="1" x14ac:dyDescent="0.2">
      <c r="A94" s="154">
        <v>81</v>
      </c>
      <c r="B94" s="160" t="s">
        <v>262</v>
      </c>
      <c r="C94" s="193" t="s">
        <v>263</v>
      </c>
      <c r="D94" s="162" t="s">
        <v>111</v>
      </c>
      <c r="E94" s="168">
        <v>24</v>
      </c>
      <c r="F94" s="170"/>
      <c r="G94" s="171">
        <f t="shared" si="21"/>
        <v>0</v>
      </c>
      <c r="H94" s="170"/>
      <c r="I94" s="171">
        <f t="shared" si="22"/>
        <v>0</v>
      </c>
      <c r="J94" s="170"/>
      <c r="K94" s="171">
        <f t="shared" si="23"/>
        <v>0</v>
      </c>
      <c r="L94" s="171">
        <v>21</v>
      </c>
      <c r="M94" s="171">
        <f t="shared" si="24"/>
        <v>0</v>
      </c>
      <c r="N94" s="163">
        <v>6.0000000000000002E-5</v>
      </c>
      <c r="O94" s="163">
        <f t="shared" si="25"/>
        <v>1.4400000000000001E-3</v>
      </c>
      <c r="P94" s="163">
        <v>0</v>
      </c>
      <c r="Q94" s="163">
        <f t="shared" si="26"/>
        <v>0</v>
      </c>
      <c r="R94" s="163"/>
      <c r="S94" s="163"/>
      <c r="T94" s="164">
        <v>8.2170000000000007E-2</v>
      </c>
      <c r="U94" s="163">
        <f t="shared" si="27"/>
        <v>1.97</v>
      </c>
      <c r="V94" s="153"/>
      <c r="W94" s="153"/>
      <c r="X94" s="153"/>
      <c r="Y94" s="153"/>
      <c r="Z94" s="153"/>
      <c r="AA94" s="153"/>
      <c r="AB94" s="153"/>
      <c r="AC94" s="153"/>
      <c r="AD94" s="153"/>
      <c r="AE94" s="153" t="s">
        <v>98</v>
      </c>
      <c r="AF94" s="153"/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ht="22.5" outlineLevel="1" x14ac:dyDescent="0.2">
      <c r="A95" s="154">
        <v>82</v>
      </c>
      <c r="B95" s="160" t="s">
        <v>264</v>
      </c>
      <c r="C95" s="193" t="s">
        <v>265</v>
      </c>
      <c r="D95" s="162" t="s">
        <v>111</v>
      </c>
      <c r="E95" s="168">
        <v>20</v>
      </c>
      <c r="F95" s="170"/>
      <c r="G95" s="171">
        <f t="shared" si="21"/>
        <v>0</v>
      </c>
      <c r="H95" s="170"/>
      <c r="I95" s="171">
        <f t="shared" si="22"/>
        <v>0</v>
      </c>
      <c r="J95" s="170"/>
      <c r="K95" s="171">
        <f t="shared" si="23"/>
        <v>0</v>
      </c>
      <c r="L95" s="171">
        <v>21</v>
      </c>
      <c r="M95" s="171">
        <f t="shared" si="24"/>
        <v>0</v>
      </c>
      <c r="N95" s="163">
        <v>1.7000000000000001E-4</v>
      </c>
      <c r="O95" s="163">
        <f t="shared" si="25"/>
        <v>3.3999999999999998E-3</v>
      </c>
      <c r="P95" s="163">
        <v>0</v>
      </c>
      <c r="Q95" s="163">
        <f t="shared" si="26"/>
        <v>0</v>
      </c>
      <c r="R95" s="163"/>
      <c r="S95" s="163"/>
      <c r="T95" s="164">
        <v>9.9000000000000005E-2</v>
      </c>
      <c r="U95" s="163">
        <f t="shared" si="27"/>
        <v>1.98</v>
      </c>
      <c r="V95" s="153"/>
      <c r="W95" s="153"/>
      <c r="X95" s="153"/>
      <c r="Y95" s="153"/>
      <c r="Z95" s="153"/>
      <c r="AA95" s="153"/>
      <c r="AB95" s="153"/>
      <c r="AC95" s="153"/>
      <c r="AD95" s="153"/>
      <c r="AE95" s="153" t="s">
        <v>98</v>
      </c>
      <c r="AF95" s="153"/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">
      <c r="A96" s="154">
        <v>83</v>
      </c>
      <c r="B96" s="160" t="s">
        <v>266</v>
      </c>
      <c r="C96" s="193" t="s">
        <v>267</v>
      </c>
      <c r="D96" s="162" t="s">
        <v>101</v>
      </c>
      <c r="E96" s="168">
        <v>3</v>
      </c>
      <c r="F96" s="170"/>
      <c r="G96" s="171">
        <f t="shared" si="21"/>
        <v>0</v>
      </c>
      <c r="H96" s="170"/>
      <c r="I96" s="171">
        <f t="shared" si="22"/>
        <v>0</v>
      </c>
      <c r="J96" s="170"/>
      <c r="K96" s="171">
        <f t="shared" si="23"/>
        <v>0</v>
      </c>
      <c r="L96" s="171">
        <v>21</v>
      </c>
      <c r="M96" s="171">
        <f t="shared" si="24"/>
        <v>0</v>
      </c>
      <c r="N96" s="163">
        <v>0</v>
      </c>
      <c r="O96" s="163">
        <f t="shared" si="25"/>
        <v>0</v>
      </c>
      <c r="P96" s="163">
        <v>0</v>
      </c>
      <c r="Q96" s="163">
        <f t="shared" si="26"/>
        <v>0</v>
      </c>
      <c r="R96" s="163"/>
      <c r="S96" s="163"/>
      <c r="T96" s="164">
        <v>1.4999999999999999E-2</v>
      </c>
      <c r="U96" s="163">
        <f t="shared" si="27"/>
        <v>0.05</v>
      </c>
      <c r="V96" s="153"/>
      <c r="W96" s="153"/>
      <c r="X96" s="153"/>
      <c r="Y96" s="153"/>
      <c r="Z96" s="153"/>
      <c r="AA96" s="153"/>
      <c r="AB96" s="153"/>
      <c r="AC96" s="153"/>
      <c r="AD96" s="153"/>
      <c r="AE96" s="153" t="s">
        <v>98</v>
      </c>
      <c r="AF96" s="153"/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">
      <c r="A97" s="154">
        <v>84</v>
      </c>
      <c r="B97" s="160" t="s">
        <v>268</v>
      </c>
      <c r="C97" s="193" t="s">
        <v>269</v>
      </c>
      <c r="D97" s="162" t="s">
        <v>101</v>
      </c>
      <c r="E97" s="168">
        <v>3</v>
      </c>
      <c r="F97" s="170"/>
      <c r="G97" s="171">
        <f t="shared" si="21"/>
        <v>0</v>
      </c>
      <c r="H97" s="170"/>
      <c r="I97" s="171">
        <f t="shared" si="22"/>
        <v>0</v>
      </c>
      <c r="J97" s="170"/>
      <c r="K97" s="171">
        <f t="shared" si="23"/>
        <v>0</v>
      </c>
      <c r="L97" s="171">
        <v>21</v>
      </c>
      <c r="M97" s="171">
        <f t="shared" si="24"/>
        <v>0</v>
      </c>
      <c r="N97" s="163">
        <v>1.3999999999999999E-4</v>
      </c>
      <c r="O97" s="163">
        <f t="shared" si="25"/>
        <v>4.2000000000000002E-4</v>
      </c>
      <c r="P97" s="163">
        <v>0</v>
      </c>
      <c r="Q97" s="163">
        <f t="shared" si="26"/>
        <v>0</v>
      </c>
      <c r="R97" s="163"/>
      <c r="S97" s="163"/>
      <c r="T97" s="164">
        <v>1.4999999999999999E-2</v>
      </c>
      <c r="U97" s="163">
        <f t="shared" si="27"/>
        <v>0.05</v>
      </c>
      <c r="V97" s="153"/>
      <c r="W97" s="153"/>
      <c r="X97" s="153"/>
      <c r="Y97" s="153"/>
      <c r="Z97" s="153"/>
      <c r="AA97" s="153"/>
      <c r="AB97" s="153"/>
      <c r="AC97" s="153"/>
      <c r="AD97" s="153"/>
      <c r="AE97" s="153" t="s">
        <v>98</v>
      </c>
      <c r="AF97" s="153"/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outlineLevel="1" x14ac:dyDescent="0.2">
      <c r="A98" s="154">
        <v>85</v>
      </c>
      <c r="B98" s="160" t="s">
        <v>270</v>
      </c>
      <c r="C98" s="193" t="s">
        <v>271</v>
      </c>
      <c r="D98" s="162" t="s">
        <v>101</v>
      </c>
      <c r="E98" s="168">
        <v>4</v>
      </c>
      <c r="F98" s="170"/>
      <c r="G98" s="171">
        <f t="shared" si="21"/>
        <v>0</v>
      </c>
      <c r="H98" s="170"/>
      <c r="I98" s="171">
        <f t="shared" si="22"/>
        <v>0</v>
      </c>
      <c r="J98" s="170"/>
      <c r="K98" s="171">
        <f t="shared" si="23"/>
        <v>0</v>
      </c>
      <c r="L98" s="171">
        <v>21</v>
      </c>
      <c r="M98" s="171">
        <f t="shared" si="24"/>
        <v>0</v>
      </c>
      <c r="N98" s="163">
        <v>0</v>
      </c>
      <c r="O98" s="163">
        <f t="shared" si="25"/>
        <v>0</v>
      </c>
      <c r="P98" s="163">
        <v>0</v>
      </c>
      <c r="Q98" s="163">
        <f t="shared" si="26"/>
        <v>0</v>
      </c>
      <c r="R98" s="163"/>
      <c r="S98" s="163"/>
      <c r="T98" s="164">
        <v>4.3999999999999997E-2</v>
      </c>
      <c r="U98" s="163">
        <f t="shared" si="27"/>
        <v>0.18</v>
      </c>
      <c r="V98" s="153"/>
      <c r="W98" s="153"/>
      <c r="X98" s="153"/>
      <c r="Y98" s="153"/>
      <c r="Z98" s="153"/>
      <c r="AA98" s="153"/>
      <c r="AB98" s="153"/>
      <c r="AC98" s="153"/>
      <c r="AD98" s="153"/>
      <c r="AE98" s="153" t="s">
        <v>98</v>
      </c>
      <c r="AF98" s="153"/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x14ac:dyDescent="0.2">
      <c r="A99" s="155" t="s">
        <v>93</v>
      </c>
      <c r="B99" s="161" t="s">
        <v>64</v>
      </c>
      <c r="C99" s="194" t="s">
        <v>65</v>
      </c>
      <c r="D99" s="165"/>
      <c r="E99" s="169"/>
      <c r="F99" s="172"/>
      <c r="G99" s="172">
        <f>SUMIF(AE100:AE123,"&lt;&gt;NOR",G100:G123)</f>
        <v>0</v>
      </c>
      <c r="H99" s="172"/>
      <c r="I99" s="172">
        <f>SUM(I100:I123)</f>
        <v>0</v>
      </c>
      <c r="J99" s="172"/>
      <c r="K99" s="172">
        <f>SUM(K100:K123)</f>
        <v>0</v>
      </c>
      <c r="L99" s="172"/>
      <c r="M99" s="172">
        <f>SUM(M100:M123)</f>
        <v>0</v>
      </c>
      <c r="N99" s="166"/>
      <c r="O99" s="166">
        <f>SUM(O100:O123)</f>
        <v>3.6202599999999996</v>
      </c>
      <c r="P99" s="166"/>
      <c r="Q99" s="166">
        <f>SUM(Q100:Q123)</f>
        <v>0</v>
      </c>
      <c r="R99" s="166"/>
      <c r="S99" s="166"/>
      <c r="T99" s="167"/>
      <c r="U99" s="166">
        <f>SUM(U100:U123)</f>
        <v>96.180000000000021</v>
      </c>
      <c r="AE99" t="s">
        <v>94</v>
      </c>
    </row>
    <row r="100" spans="1:60" ht="22.5" outlineLevel="1" x14ac:dyDescent="0.2">
      <c r="A100" s="154">
        <v>86</v>
      </c>
      <c r="B100" s="160" t="s">
        <v>272</v>
      </c>
      <c r="C100" s="193" t="s">
        <v>273</v>
      </c>
      <c r="D100" s="162" t="s">
        <v>274</v>
      </c>
      <c r="E100" s="168">
        <v>1.2999999999999999E-2</v>
      </c>
      <c r="F100" s="170"/>
      <c r="G100" s="171">
        <f t="shared" ref="G100:G123" si="28">ROUND(E100*F100,2)</f>
        <v>0</v>
      </c>
      <c r="H100" s="170"/>
      <c r="I100" s="171">
        <f t="shared" ref="I100:I123" si="29">ROUND(E100*H100,2)</f>
        <v>0</v>
      </c>
      <c r="J100" s="170"/>
      <c r="K100" s="171">
        <f t="shared" ref="K100:K123" si="30">ROUND(E100*J100,2)</f>
        <v>0</v>
      </c>
      <c r="L100" s="171">
        <v>21</v>
      </c>
      <c r="M100" s="171">
        <f t="shared" ref="M100:M123" si="31">G100*(1+L100/100)</f>
        <v>0</v>
      </c>
      <c r="N100" s="163">
        <v>3.4209999999999997E-2</v>
      </c>
      <c r="O100" s="163">
        <f t="shared" ref="O100:O123" si="32">ROUND(E100*N100,5)</f>
        <v>4.4000000000000002E-4</v>
      </c>
      <c r="P100" s="163">
        <v>0</v>
      </c>
      <c r="Q100" s="163">
        <f t="shared" ref="Q100:Q123" si="33">ROUND(E100*P100,5)</f>
        <v>0</v>
      </c>
      <c r="R100" s="163"/>
      <c r="S100" s="163"/>
      <c r="T100" s="164">
        <v>4.9800000000000004</v>
      </c>
      <c r="U100" s="163">
        <f t="shared" ref="U100:U123" si="34">ROUND(E100*T100,2)</f>
        <v>0.06</v>
      </c>
      <c r="V100" s="153"/>
      <c r="W100" s="153"/>
      <c r="X100" s="153"/>
      <c r="Y100" s="153"/>
      <c r="Z100" s="153"/>
      <c r="AA100" s="153"/>
      <c r="AB100" s="153"/>
      <c r="AC100" s="153"/>
      <c r="AD100" s="153"/>
      <c r="AE100" s="153" t="s">
        <v>98</v>
      </c>
      <c r="AF100" s="153"/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">
      <c r="A101" s="154">
        <v>87</v>
      </c>
      <c r="B101" s="160" t="s">
        <v>275</v>
      </c>
      <c r="C101" s="193" t="s">
        <v>276</v>
      </c>
      <c r="D101" s="162" t="s">
        <v>101</v>
      </c>
      <c r="E101" s="168">
        <v>1</v>
      </c>
      <c r="F101" s="170"/>
      <c r="G101" s="171">
        <f t="shared" si="28"/>
        <v>0</v>
      </c>
      <c r="H101" s="170"/>
      <c r="I101" s="171">
        <f t="shared" si="29"/>
        <v>0</v>
      </c>
      <c r="J101" s="170"/>
      <c r="K101" s="171">
        <f t="shared" si="30"/>
        <v>0</v>
      </c>
      <c r="L101" s="171">
        <v>21</v>
      </c>
      <c r="M101" s="171">
        <f t="shared" si="31"/>
        <v>0</v>
      </c>
      <c r="N101" s="163">
        <v>0</v>
      </c>
      <c r="O101" s="163">
        <f t="shared" si="32"/>
        <v>0</v>
      </c>
      <c r="P101" s="163">
        <v>0</v>
      </c>
      <c r="Q101" s="163">
        <f t="shared" si="33"/>
        <v>0</v>
      </c>
      <c r="R101" s="163"/>
      <c r="S101" s="163"/>
      <c r="T101" s="164">
        <v>1.86</v>
      </c>
      <c r="U101" s="163">
        <f t="shared" si="34"/>
        <v>1.86</v>
      </c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 t="s">
        <v>98</v>
      </c>
      <c r="AF101" s="153"/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">
      <c r="A102" s="154">
        <v>88</v>
      </c>
      <c r="B102" s="160" t="s">
        <v>277</v>
      </c>
      <c r="C102" s="193" t="s">
        <v>278</v>
      </c>
      <c r="D102" s="162" t="s">
        <v>101</v>
      </c>
      <c r="E102" s="168">
        <v>1</v>
      </c>
      <c r="F102" s="170"/>
      <c r="G102" s="171">
        <f t="shared" si="28"/>
        <v>0</v>
      </c>
      <c r="H102" s="170"/>
      <c r="I102" s="171">
        <f t="shared" si="29"/>
        <v>0</v>
      </c>
      <c r="J102" s="170"/>
      <c r="K102" s="171">
        <f t="shared" si="30"/>
        <v>0</v>
      </c>
      <c r="L102" s="171">
        <v>21</v>
      </c>
      <c r="M102" s="171">
        <f t="shared" si="31"/>
        <v>0</v>
      </c>
      <c r="N102" s="163">
        <v>0</v>
      </c>
      <c r="O102" s="163">
        <f t="shared" si="32"/>
        <v>0</v>
      </c>
      <c r="P102" s="163">
        <v>0</v>
      </c>
      <c r="Q102" s="163">
        <f t="shared" si="33"/>
        <v>0</v>
      </c>
      <c r="R102" s="163"/>
      <c r="S102" s="163"/>
      <c r="T102" s="164">
        <v>0.39200000000000002</v>
      </c>
      <c r="U102" s="163">
        <f t="shared" si="34"/>
        <v>0.39</v>
      </c>
      <c r="V102" s="153"/>
      <c r="W102" s="153"/>
      <c r="X102" s="153"/>
      <c r="Y102" s="153"/>
      <c r="Z102" s="153"/>
      <c r="AA102" s="153"/>
      <c r="AB102" s="153"/>
      <c r="AC102" s="153"/>
      <c r="AD102" s="153"/>
      <c r="AE102" s="153" t="s">
        <v>98</v>
      </c>
      <c r="AF102" s="153"/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">
      <c r="A103" s="154">
        <v>89</v>
      </c>
      <c r="B103" s="160" t="s">
        <v>279</v>
      </c>
      <c r="C103" s="193" t="s">
        <v>280</v>
      </c>
      <c r="D103" s="162" t="s">
        <v>97</v>
      </c>
      <c r="E103" s="168">
        <v>103</v>
      </c>
      <c r="F103" s="170"/>
      <c r="G103" s="171">
        <f t="shared" si="28"/>
        <v>0</v>
      </c>
      <c r="H103" s="170"/>
      <c r="I103" s="171">
        <f t="shared" si="29"/>
        <v>0</v>
      </c>
      <c r="J103" s="170"/>
      <c r="K103" s="171">
        <f t="shared" si="30"/>
        <v>0</v>
      </c>
      <c r="L103" s="171">
        <v>21</v>
      </c>
      <c r="M103" s="171">
        <f t="shared" si="31"/>
        <v>0</v>
      </c>
      <c r="N103" s="163">
        <v>0</v>
      </c>
      <c r="O103" s="163">
        <f t="shared" si="32"/>
        <v>0</v>
      </c>
      <c r="P103" s="163">
        <v>0</v>
      </c>
      <c r="Q103" s="163">
        <f t="shared" si="33"/>
        <v>0</v>
      </c>
      <c r="R103" s="163"/>
      <c r="S103" s="163"/>
      <c r="T103" s="164">
        <v>0.14199999999999999</v>
      </c>
      <c r="U103" s="163">
        <f t="shared" si="34"/>
        <v>14.63</v>
      </c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 t="s">
        <v>98</v>
      </c>
      <c r="AF103" s="153"/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ht="22.5" outlineLevel="1" x14ac:dyDescent="0.2">
      <c r="A104" s="154">
        <v>90</v>
      </c>
      <c r="B104" s="160" t="s">
        <v>281</v>
      </c>
      <c r="C104" s="193" t="s">
        <v>282</v>
      </c>
      <c r="D104" s="162" t="s">
        <v>111</v>
      </c>
      <c r="E104" s="168">
        <v>3</v>
      </c>
      <c r="F104" s="170"/>
      <c r="G104" s="171">
        <f t="shared" si="28"/>
        <v>0</v>
      </c>
      <c r="H104" s="170"/>
      <c r="I104" s="171">
        <f t="shared" si="29"/>
        <v>0</v>
      </c>
      <c r="J104" s="170"/>
      <c r="K104" s="171">
        <f t="shared" si="30"/>
        <v>0</v>
      </c>
      <c r="L104" s="171">
        <v>21</v>
      </c>
      <c r="M104" s="171">
        <f t="shared" si="31"/>
        <v>0</v>
      </c>
      <c r="N104" s="163">
        <v>0</v>
      </c>
      <c r="O104" s="163">
        <f t="shared" si="32"/>
        <v>0</v>
      </c>
      <c r="P104" s="163">
        <v>0</v>
      </c>
      <c r="Q104" s="163">
        <f t="shared" si="33"/>
        <v>0</v>
      </c>
      <c r="R104" s="163"/>
      <c r="S104" s="163"/>
      <c r="T104" s="164">
        <v>0.98924000000000001</v>
      </c>
      <c r="U104" s="163">
        <f t="shared" si="34"/>
        <v>2.97</v>
      </c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 t="s">
        <v>98</v>
      </c>
      <c r="AF104" s="153"/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ht="22.5" outlineLevel="1" x14ac:dyDescent="0.2">
      <c r="A105" s="154">
        <v>91</v>
      </c>
      <c r="B105" s="160" t="s">
        <v>283</v>
      </c>
      <c r="C105" s="193" t="s">
        <v>284</v>
      </c>
      <c r="D105" s="162" t="s">
        <v>111</v>
      </c>
      <c r="E105" s="168">
        <v>7</v>
      </c>
      <c r="F105" s="170"/>
      <c r="G105" s="171">
        <f t="shared" si="28"/>
        <v>0</v>
      </c>
      <c r="H105" s="170"/>
      <c r="I105" s="171">
        <f t="shared" si="29"/>
        <v>0</v>
      </c>
      <c r="J105" s="170"/>
      <c r="K105" s="171">
        <f t="shared" si="30"/>
        <v>0</v>
      </c>
      <c r="L105" s="171">
        <v>21</v>
      </c>
      <c r="M105" s="171">
        <f t="shared" si="31"/>
        <v>0</v>
      </c>
      <c r="N105" s="163">
        <v>0</v>
      </c>
      <c r="O105" s="163">
        <f t="shared" si="32"/>
        <v>0</v>
      </c>
      <c r="P105" s="163">
        <v>0</v>
      </c>
      <c r="Q105" s="163">
        <f t="shared" si="33"/>
        <v>0</v>
      </c>
      <c r="R105" s="163"/>
      <c r="S105" s="163"/>
      <c r="T105" s="164">
        <v>8.1759999999999999E-2</v>
      </c>
      <c r="U105" s="163">
        <f t="shared" si="34"/>
        <v>0.56999999999999995</v>
      </c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 t="s">
        <v>98</v>
      </c>
      <c r="AF105" s="153"/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ht="22.5" outlineLevel="1" x14ac:dyDescent="0.2">
      <c r="A106" s="154">
        <v>92</v>
      </c>
      <c r="B106" s="160" t="s">
        <v>285</v>
      </c>
      <c r="C106" s="193" t="s">
        <v>286</v>
      </c>
      <c r="D106" s="162" t="s">
        <v>111</v>
      </c>
      <c r="E106" s="168">
        <v>3</v>
      </c>
      <c r="F106" s="170"/>
      <c r="G106" s="171">
        <f t="shared" si="28"/>
        <v>0</v>
      </c>
      <c r="H106" s="170"/>
      <c r="I106" s="171">
        <f t="shared" si="29"/>
        <v>0</v>
      </c>
      <c r="J106" s="170"/>
      <c r="K106" s="171">
        <f t="shared" si="30"/>
        <v>0</v>
      </c>
      <c r="L106" s="171">
        <v>21</v>
      </c>
      <c r="M106" s="171">
        <f t="shared" si="31"/>
        <v>0</v>
      </c>
      <c r="N106" s="163">
        <v>0</v>
      </c>
      <c r="O106" s="163">
        <f t="shared" si="32"/>
        <v>0</v>
      </c>
      <c r="P106" s="163">
        <v>0</v>
      </c>
      <c r="Q106" s="163">
        <f t="shared" si="33"/>
        <v>0</v>
      </c>
      <c r="R106" s="163"/>
      <c r="S106" s="163"/>
      <c r="T106" s="164">
        <v>0.17519999999999999</v>
      </c>
      <c r="U106" s="163">
        <f t="shared" si="34"/>
        <v>0.53</v>
      </c>
      <c r="V106" s="153"/>
      <c r="W106" s="153"/>
      <c r="X106" s="153"/>
      <c r="Y106" s="153"/>
      <c r="Z106" s="153"/>
      <c r="AA106" s="153"/>
      <c r="AB106" s="153"/>
      <c r="AC106" s="153"/>
      <c r="AD106" s="153"/>
      <c r="AE106" s="153" t="s">
        <v>98</v>
      </c>
      <c r="AF106" s="153"/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">
      <c r="A107" s="154">
        <v>93</v>
      </c>
      <c r="B107" s="160" t="s">
        <v>287</v>
      </c>
      <c r="C107" s="193" t="s">
        <v>288</v>
      </c>
      <c r="D107" s="162" t="s">
        <v>116</v>
      </c>
      <c r="E107" s="168">
        <v>1</v>
      </c>
      <c r="F107" s="170"/>
      <c r="G107" s="171">
        <f t="shared" si="28"/>
        <v>0</v>
      </c>
      <c r="H107" s="170"/>
      <c r="I107" s="171">
        <f t="shared" si="29"/>
        <v>0</v>
      </c>
      <c r="J107" s="170"/>
      <c r="K107" s="171">
        <f t="shared" si="30"/>
        <v>0</v>
      </c>
      <c r="L107" s="171">
        <v>21</v>
      </c>
      <c r="M107" s="171">
        <f t="shared" si="31"/>
        <v>0</v>
      </c>
      <c r="N107" s="163">
        <v>0</v>
      </c>
      <c r="O107" s="163">
        <f t="shared" si="32"/>
        <v>0</v>
      </c>
      <c r="P107" s="163">
        <v>0</v>
      </c>
      <c r="Q107" s="163">
        <f t="shared" si="33"/>
        <v>0</v>
      </c>
      <c r="R107" s="163"/>
      <c r="S107" s="163"/>
      <c r="T107" s="164">
        <v>9.6</v>
      </c>
      <c r="U107" s="163">
        <f t="shared" si="34"/>
        <v>9.6</v>
      </c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 t="s">
        <v>98</v>
      </c>
      <c r="AF107" s="153"/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ht="22.5" outlineLevel="1" x14ac:dyDescent="0.2">
      <c r="A108" s="154">
        <v>94</v>
      </c>
      <c r="B108" s="160" t="s">
        <v>289</v>
      </c>
      <c r="C108" s="193" t="s">
        <v>290</v>
      </c>
      <c r="D108" s="162" t="s">
        <v>111</v>
      </c>
      <c r="E108" s="168">
        <v>13</v>
      </c>
      <c r="F108" s="170"/>
      <c r="G108" s="171">
        <f t="shared" si="28"/>
        <v>0</v>
      </c>
      <c r="H108" s="170"/>
      <c r="I108" s="171">
        <f t="shared" si="29"/>
        <v>0</v>
      </c>
      <c r="J108" s="170"/>
      <c r="K108" s="171">
        <f t="shared" si="30"/>
        <v>0</v>
      </c>
      <c r="L108" s="171">
        <v>21</v>
      </c>
      <c r="M108" s="171">
        <f t="shared" si="31"/>
        <v>0</v>
      </c>
      <c r="N108" s="163">
        <v>0.27300000000000002</v>
      </c>
      <c r="O108" s="163">
        <f t="shared" si="32"/>
        <v>3.5489999999999999</v>
      </c>
      <c r="P108" s="163">
        <v>0</v>
      </c>
      <c r="Q108" s="163">
        <f t="shared" si="33"/>
        <v>0</v>
      </c>
      <c r="R108" s="163"/>
      <c r="S108" s="163"/>
      <c r="T108" s="164">
        <v>0.111</v>
      </c>
      <c r="U108" s="163">
        <f t="shared" si="34"/>
        <v>1.44</v>
      </c>
      <c r="V108" s="153"/>
      <c r="W108" s="153"/>
      <c r="X108" s="153"/>
      <c r="Y108" s="153"/>
      <c r="Z108" s="153"/>
      <c r="AA108" s="153"/>
      <c r="AB108" s="153"/>
      <c r="AC108" s="153"/>
      <c r="AD108" s="153"/>
      <c r="AE108" s="153" t="s">
        <v>98</v>
      </c>
      <c r="AF108" s="153"/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ht="22.5" outlineLevel="1" x14ac:dyDescent="0.2">
      <c r="A109" s="154">
        <v>95</v>
      </c>
      <c r="B109" s="160" t="s">
        <v>291</v>
      </c>
      <c r="C109" s="193" t="s">
        <v>292</v>
      </c>
      <c r="D109" s="162" t="s">
        <v>111</v>
      </c>
      <c r="E109" s="168">
        <v>16</v>
      </c>
      <c r="F109" s="170"/>
      <c r="G109" s="171">
        <f t="shared" si="28"/>
        <v>0</v>
      </c>
      <c r="H109" s="170"/>
      <c r="I109" s="171">
        <f t="shared" si="29"/>
        <v>0</v>
      </c>
      <c r="J109" s="170"/>
      <c r="K109" s="171">
        <f t="shared" si="30"/>
        <v>0</v>
      </c>
      <c r="L109" s="171">
        <v>21</v>
      </c>
      <c r="M109" s="171">
        <f t="shared" si="31"/>
        <v>0</v>
      </c>
      <c r="N109" s="163">
        <v>2.1299999999999999E-3</v>
      </c>
      <c r="O109" s="163">
        <f t="shared" si="32"/>
        <v>3.4079999999999999E-2</v>
      </c>
      <c r="P109" s="163">
        <v>0</v>
      </c>
      <c r="Q109" s="163">
        <f t="shared" si="33"/>
        <v>0</v>
      </c>
      <c r="R109" s="163"/>
      <c r="S109" s="163"/>
      <c r="T109" s="164">
        <v>8.5999999999999993E-2</v>
      </c>
      <c r="U109" s="163">
        <f t="shared" si="34"/>
        <v>1.38</v>
      </c>
      <c r="V109" s="153"/>
      <c r="W109" s="153"/>
      <c r="X109" s="153"/>
      <c r="Y109" s="153"/>
      <c r="Z109" s="153"/>
      <c r="AA109" s="153"/>
      <c r="AB109" s="153"/>
      <c r="AC109" s="153"/>
      <c r="AD109" s="153"/>
      <c r="AE109" s="153" t="s">
        <v>98</v>
      </c>
      <c r="AF109" s="153"/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ht="22.5" outlineLevel="1" x14ac:dyDescent="0.2">
      <c r="A110" s="154">
        <v>96</v>
      </c>
      <c r="B110" s="160" t="s">
        <v>293</v>
      </c>
      <c r="C110" s="193" t="s">
        <v>294</v>
      </c>
      <c r="D110" s="162" t="s">
        <v>111</v>
      </c>
      <c r="E110" s="168">
        <v>16</v>
      </c>
      <c r="F110" s="170"/>
      <c r="G110" s="171">
        <f t="shared" si="28"/>
        <v>0</v>
      </c>
      <c r="H110" s="170"/>
      <c r="I110" s="171">
        <f t="shared" si="29"/>
        <v>0</v>
      </c>
      <c r="J110" s="170"/>
      <c r="K110" s="171">
        <f t="shared" si="30"/>
        <v>0</v>
      </c>
      <c r="L110" s="171">
        <v>21</v>
      </c>
      <c r="M110" s="171">
        <f t="shared" si="31"/>
        <v>0</v>
      </c>
      <c r="N110" s="163">
        <v>2.1299999999999999E-3</v>
      </c>
      <c r="O110" s="163">
        <f t="shared" si="32"/>
        <v>3.4079999999999999E-2</v>
      </c>
      <c r="P110" s="163">
        <v>0</v>
      </c>
      <c r="Q110" s="163">
        <f t="shared" si="33"/>
        <v>0</v>
      </c>
      <c r="R110" s="163"/>
      <c r="S110" s="163"/>
      <c r="T110" s="164">
        <v>8.5999999999999993E-2</v>
      </c>
      <c r="U110" s="163">
        <f t="shared" si="34"/>
        <v>1.38</v>
      </c>
      <c r="V110" s="153"/>
      <c r="W110" s="153"/>
      <c r="X110" s="153"/>
      <c r="Y110" s="153"/>
      <c r="Z110" s="153"/>
      <c r="AA110" s="153"/>
      <c r="AB110" s="153"/>
      <c r="AC110" s="153"/>
      <c r="AD110" s="153"/>
      <c r="AE110" s="153" t="s">
        <v>98</v>
      </c>
      <c r="AF110" s="153"/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">
      <c r="A111" s="154">
        <v>97</v>
      </c>
      <c r="B111" s="160" t="s">
        <v>295</v>
      </c>
      <c r="C111" s="193" t="s">
        <v>296</v>
      </c>
      <c r="D111" s="162" t="s">
        <v>111</v>
      </c>
      <c r="E111" s="168">
        <v>13</v>
      </c>
      <c r="F111" s="170"/>
      <c r="G111" s="171">
        <f t="shared" si="28"/>
        <v>0</v>
      </c>
      <c r="H111" s="170"/>
      <c r="I111" s="171">
        <f t="shared" si="29"/>
        <v>0</v>
      </c>
      <c r="J111" s="170"/>
      <c r="K111" s="171">
        <f t="shared" si="30"/>
        <v>0</v>
      </c>
      <c r="L111" s="171">
        <v>21</v>
      </c>
      <c r="M111" s="171">
        <f t="shared" si="31"/>
        <v>0</v>
      </c>
      <c r="N111" s="163">
        <v>6.0000000000000002E-5</v>
      </c>
      <c r="O111" s="163">
        <f t="shared" si="32"/>
        <v>7.7999999999999999E-4</v>
      </c>
      <c r="P111" s="163">
        <v>0</v>
      </c>
      <c r="Q111" s="163">
        <f t="shared" si="33"/>
        <v>0</v>
      </c>
      <c r="R111" s="163"/>
      <c r="S111" s="163"/>
      <c r="T111" s="164">
        <v>2.5999999999999999E-2</v>
      </c>
      <c r="U111" s="163">
        <f t="shared" si="34"/>
        <v>0.34</v>
      </c>
      <c r="V111" s="153"/>
      <c r="W111" s="153"/>
      <c r="X111" s="153"/>
      <c r="Y111" s="153"/>
      <c r="Z111" s="153"/>
      <c r="AA111" s="153"/>
      <c r="AB111" s="153"/>
      <c r="AC111" s="153"/>
      <c r="AD111" s="153"/>
      <c r="AE111" s="153" t="s">
        <v>98</v>
      </c>
      <c r="AF111" s="153"/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ht="22.5" outlineLevel="1" x14ac:dyDescent="0.2">
      <c r="A112" s="154">
        <v>98</v>
      </c>
      <c r="B112" s="160" t="s">
        <v>297</v>
      </c>
      <c r="C112" s="193" t="s">
        <v>298</v>
      </c>
      <c r="D112" s="162" t="s">
        <v>111</v>
      </c>
      <c r="E112" s="168">
        <v>60</v>
      </c>
      <c r="F112" s="170"/>
      <c r="G112" s="171">
        <f t="shared" si="28"/>
        <v>0</v>
      </c>
      <c r="H112" s="170"/>
      <c r="I112" s="171">
        <f t="shared" si="29"/>
        <v>0</v>
      </c>
      <c r="J112" s="170"/>
      <c r="K112" s="171">
        <f t="shared" si="30"/>
        <v>0</v>
      </c>
      <c r="L112" s="171">
        <v>21</v>
      </c>
      <c r="M112" s="171">
        <f t="shared" si="31"/>
        <v>0</v>
      </c>
      <c r="N112" s="163">
        <v>0</v>
      </c>
      <c r="O112" s="163">
        <f t="shared" si="32"/>
        <v>0</v>
      </c>
      <c r="P112" s="163">
        <v>0</v>
      </c>
      <c r="Q112" s="163">
        <f t="shared" si="33"/>
        <v>0</v>
      </c>
      <c r="R112" s="163"/>
      <c r="S112" s="163"/>
      <c r="T112" s="164">
        <v>7.1540000000000006E-2</v>
      </c>
      <c r="U112" s="163">
        <f t="shared" si="34"/>
        <v>4.29</v>
      </c>
      <c r="V112" s="153"/>
      <c r="W112" s="153"/>
      <c r="X112" s="153"/>
      <c r="Y112" s="153"/>
      <c r="Z112" s="153"/>
      <c r="AA112" s="153"/>
      <c r="AB112" s="153"/>
      <c r="AC112" s="153"/>
      <c r="AD112" s="153"/>
      <c r="AE112" s="153" t="s">
        <v>98</v>
      </c>
      <c r="AF112" s="153"/>
      <c r="AG112" s="153"/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ht="22.5" outlineLevel="1" x14ac:dyDescent="0.2">
      <c r="A113" s="154">
        <v>99</v>
      </c>
      <c r="B113" s="160" t="s">
        <v>299</v>
      </c>
      <c r="C113" s="193" t="s">
        <v>300</v>
      </c>
      <c r="D113" s="162" t="s">
        <v>111</v>
      </c>
      <c r="E113" s="168">
        <v>30</v>
      </c>
      <c r="F113" s="170"/>
      <c r="G113" s="171">
        <f t="shared" si="28"/>
        <v>0</v>
      </c>
      <c r="H113" s="170"/>
      <c r="I113" s="171">
        <f t="shared" si="29"/>
        <v>0</v>
      </c>
      <c r="J113" s="170"/>
      <c r="K113" s="171">
        <f t="shared" si="30"/>
        <v>0</v>
      </c>
      <c r="L113" s="171">
        <v>21</v>
      </c>
      <c r="M113" s="171">
        <f t="shared" si="31"/>
        <v>0</v>
      </c>
      <c r="N113" s="163">
        <v>0</v>
      </c>
      <c r="O113" s="163">
        <f t="shared" si="32"/>
        <v>0</v>
      </c>
      <c r="P113" s="163">
        <v>0</v>
      </c>
      <c r="Q113" s="163">
        <f t="shared" si="33"/>
        <v>0</v>
      </c>
      <c r="R113" s="163"/>
      <c r="S113" s="163"/>
      <c r="T113" s="164">
        <v>0.86558999999999997</v>
      </c>
      <c r="U113" s="163">
        <f t="shared" si="34"/>
        <v>25.97</v>
      </c>
      <c r="V113" s="153"/>
      <c r="W113" s="153"/>
      <c r="X113" s="153"/>
      <c r="Y113" s="153"/>
      <c r="Z113" s="153"/>
      <c r="AA113" s="153"/>
      <c r="AB113" s="153"/>
      <c r="AC113" s="153"/>
      <c r="AD113" s="153"/>
      <c r="AE113" s="153" t="s">
        <v>98</v>
      </c>
      <c r="AF113" s="153"/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outlineLevel="1" x14ac:dyDescent="0.2">
      <c r="A114" s="154">
        <v>100</v>
      </c>
      <c r="B114" s="160" t="s">
        <v>301</v>
      </c>
      <c r="C114" s="193" t="s">
        <v>302</v>
      </c>
      <c r="D114" s="162" t="s">
        <v>111</v>
      </c>
      <c r="E114" s="168">
        <v>90</v>
      </c>
      <c r="F114" s="170"/>
      <c r="G114" s="171">
        <f t="shared" si="28"/>
        <v>0</v>
      </c>
      <c r="H114" s="170"/>
      <c r="I114" s="171">
        <f t="shared" si="29"/>
        <v>0</v>
      </c>
      <c r="J114" s="170"/>
      <c r="K114" s="171">
        <f t="shared" si="30"/>
        <v>0</v>
      </c>
      <c r="L114" s="171">
        <v>21</v>
      </c>
      <c r="M114" s="171">
        <f t="shared" si="31"/>
        <v>0</v>
      </c>
      <c r="N114" s="163">
        <v>0</v>
      </c>
      <c r="O114" s="163">
        <f t="shared" si="32"/>
        <v>0</v>
      </c>
      <c r="P114" s="163">
        <v>0</v>
      </c>
      <c r="Q114" s="163">
        <f t="shared" si="33"/>
        <v>0</v>
      </c>
      <c r="R114" s="163"/>
      <c r="S114" s="163"/>
      <c r="T114" s="164">
        <v>0.16944999999999999</v>
      </c>
      <c r="U114" s="163">
        <f t="shared" si="34"/>
        <v>15.25</v>
      </c>
      <c r="V114" s="153"/>
      <c r="W114" s="153"/>
      <c r="X114" s="153"/>
      <c r="Y114" s="153"/>
      <c r="Z114" s="153"/>
      <c r="AA114" s="153"/>
      <c r="AB114" s="153"/>
      <c r="AC114" s="153"/>
      <c r="AD114" s="153"/>
      <c r="AE114" s="153" t="s">
        <v>98</v>
      </c>
      <c r="AF114" s="153"/>
      <c r="AG114" s="153"/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ht="22.5" outlineLevel="1" x14ac:dyDescent="0.2">
      <c r="A115" s="154">
        <v>101</v>
      </c>
      <c r="B115" s="160" t="s">
        <v>303</v>
      </c>
      <c r="C115" s="193" t="s">
        <v>304</v>
      </c>
      <c r="D115" s="162" t="s">
        <v>97</v>
      </c>
      <c r="E115" s="168">
        <v>13</v>
      </c>
      <c r="F115" s="170"/>
      <c r="G115" s="171">
        <f t="shared" si="28"/>
        <v>0</v>
      </c>
      <c r="H115" s="170"/>
      <c r="I115" s="171">
        <f t="shared" si="29"/>
        <v>0</v>
      </c>
      <c r="J115" s="170"/>
      <c r="K115" s="171">
        <f t="shared" si="30"/>
        <v>0</v>
      </c>
      <c r="L115" s="171">
        <v>21</v>
      </c>
      <c r="M115" s="171">
        <f t="shared" si="31"/>
        <v>0</v>
      </c>
      <c r="N115" s="163">
        <v>0</v>
      </c>
      <c r="O115" s="163">
        <f t="shared" si="32"/>
        <v>0</v>
      </c>
      <c r="P115" s="163">
        <v>0</v>
      </c>
      <c r="Q115" s="163">
        <f t="shared" si="33"/>
        <v>0</v>
      </c>
      <c r="R115" s="163"/>
      <c r="S115" s="163"/>
      <c r="T115" s="164">
        <v>0.129</v>
      </c>
      <c r="U115" s="163">
        <f t="shared" si="34"/>
        <v>1.68</v>
      </c>
      <c r="V115" s="153"/>
      <c r="W115" s="153"/>
      <c r="X115" s="153"/>
      <c r="Y115" s="153"/>
      <c r="Z115" s="153"/>
      <c r="AA115" s="153"/>
      <c r="AB115" s="153"/>
      <c r="AC115" s="153"/>
      <c r="AD115" s="153"/>
      <c r="AE115" s="153" t="s">
        <v>98</v>
      </c>
      <c r="AF115" s="153"/>
      <c r="AG115" s="153"/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outlineLevel="1" x14ac:dyDescent="0.2">
      <c r="A116" s="154">
        <v>102</v>
      </c>
      <c r="B116" s="160" t="s">
        <v>305</v>
      </c>
      <c r="C116" s="193" t="s">
        <v>306</v>
      </c>
      <c r="D116" s="162" t="s">
        <v>111</v>
      </c>
      <c r="E116" s="168">
        <v>3</v>
      </c>
      <c r="F116" s="170"/>
      <c r="G116" s="171">
        <f t="shared" si="28"/>
        <v>0</v>
      </c>
      <c r="H116" s="170"/>
      <c r="I116" s="171">
        <f t="shared" si="29"/>
        <v>0</v>
      </c>
      <c r="J116" s="170"/>
      <c r="K116" s="171">
        <f t="shared" si="30"/>
        <v>0</v>
      </c>
      <c r="L116" s="171">
        <v>21</v>
      </c>
      <c r="M116" s="171">
        <f t="shared" si="31"/>
        <v>0</v>
      </c>
      <c r="N116" s="163">
        <v>0</v>
      </c>
      <c r="O116" s="163">
        <f t="shared" si="32"/>
        <v>0</v>
      </c>
      <c r="P116" s="163">
        <v>0</v>
      </c>
      <c r="Q116" s="163">
        <f t="shared" si="33"/>
        <v>0</v>
      </c>
      <c r="R116" s="163"/>
      <c r="S116" s="163"/>
      <c r="T116" s="164">
        <v>0.34399999999999997</v>
      </c>
      <c r="U116" s="163">
        <f t="shared" si="34"/>
        <v>1.03</v>
      </c>
      <c r="V116" s="153"/>
      <c r="W116" s="153"/>
      <c r="X116" s="153"/>
      <c r="Y116" s="153"/>
      <c r="Z116" s="153"/>
      <c r="AA116" s="153"/>
      <c r="AB116" s="153"/>
      <c r="AC116" s="153"/>
      <c r="AD116" s="153"/>
      <c r="AE116" s="153" t="s">
        <v>98</v>
      </c>
      <c r="AF116" s="153"/>
      <c r="AG116" s="153"/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outlineLevel="1" x14ac:dyDescent="0.2">
      <c r="A117" s="154">
        <v>103</v>
      </c>
      <c r="B117" s="160" t="s">
        <v>307</v>
      </c>
      <c r="C117" s="193" t="s">
        <v>308</v>
      </c>
      <c r="D117" s="162" t="s">
        <v>111</v>
      </c>
      <c r="E117" s="168">
        <v>10</v>
      </c>
      <c r="F117" s="170"/>
      <c r="G117" s="171">
        <f t="shared" si="28"/>
        <v>0</v>
      </c>
      <c r="H117" s="170"/>
      <c r="I117" s="171">
        <f t="shared" si="29"/>
        <v>0</v>
      </c>
      <c r="J117" s="170"/>
      <c r="K117" s="171">
        <f t="shared" si="30"/>
        <v>0</v>
      </c>
      <c r="L117" s="171">
        <v>21</v>
      </c>
      <c r="M117" s="171">
        <f t="shared" si="31"/>
        <v>0</v>
      </c>
      <c r="N117" s="163">
        <v>0</v>
      </c>
      <c r="O117" s="163">
        <f t="shared" si="32"/>
        <v>0</v>
      </c>
      <c r="P117" s="163">
        <v>0</v>
      </c>
      <c r="Q117" s="163">
        <f t="shared" si="33"/>
        <v>0</v>
      </c>
      <c r="R117" s="163"/>
      <c r="S117" s="163"/>
      <c r="T117" s="164">
        <v>0.15110000000000001</v>
      </c>
      <c r="U117" s="163">
        <f t="shared" si="34"/>
        <v>1.51</v>
      </c>
      <c r="V117" s="153"/>
      <c r="W117" s="153"/>
      <c r="X117" s="153"/>
      <c r="Y117" s="153"/>
      <c r="Z117" s="153"/>
      <c r="AA117" s="153"/>
      <c r="AB117" s="153"/>
      <c r="AC117" s="153"/>
      <c r="AD117" s="153"/>
      <c r="AE117" s="153" t="s">
        <v>98</v>
      </c>
      <c r="AF117" s="153"/>
      <c r="AG117" s="153"/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outlineLevel="1" x14ac:dyDescent="0.2">
      <c r="A118" s="154">
        <v>104</v>
      </c>
      <c r="B118" s="160" t="s">
        <v>309</v>
      </c>
      <c r="C118" s="193" t="s">
        <v>310</v>
      </c>
      <c r="D118" s="162" t="s">
        <v>97</v>
      </c>
      <c r="E118" s="168">
        <v>94</v>
      </c>
      <c r="F118" s="170"/>
      <c r="G118" s="171">
        <f t="shared" si="28"/>
        <v>0</v>
      </c>
      <c r="H118" s="170"/>
      <c r="I118" s="171">
        <f t="shared" si="29"/>
        <v>0</v>
      </c>
      <c r="J118" s="170"/>
      <c r="K118" s="171">
        <f t="shared" si="30"/>
        <v>0</v>
      </c>
      <c r="L118" s="171">
        <v>21</v>
      </c>
      <c r="M118" s="171">
        <f t="shared" si="31"/>
        <v>0</v>
      </c>
      <c r="N118" s="163">
        <v>0</v>
      </c>
      <c r="O118" s="163">
        <f t="shared" si="32"/>
        <v>0</v>
      </c>
      <c r="P118" s="163">
        <v>0</v>
      </c>
      <c r="Q118" s="163">
        <f t="shared" si="33"/>
        <v>0</v>
      </c>
      <c r="R118" s="163"/>
      <c r="S118" s="163"/>
      <c r="T118" s="164">
        <v>5.5E-2</v>
      </c>
      <c r="U118" s="163">
        <f t="shared" si="34"/>
        <v>5.17</v>
      </c>
      <c r="V118" s="153"/>
      <c r="W118" s="153"/>
      <c r="X118" s="153"/>
      <c r="Y118" s="153"/>
      <c r="Z118" s="153"/>
      <c r="AA118" s="153"/>
      <c r="AB118" s="153"/>
      <c r="AC118" s="153"/>
      <c r="AD118" s="153"/>
      <c r="AE118" s="153" t="s">
        <v>98</v>
      </c>
      <c r="AF118" s="153"/>
      <c r="AG118" s="153"/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outlineLevel="1" x14ac:dyDescent="0.2">
      <c r="A119" s="154">
        <v>105</v>
      </c>
      <c r="B119" s="160" t="s">
        <v>311</v>
      </c>
      <c r="C119" s="193" t="s">
        <v>312</v>
      </c>
      <c r="D119" s="162" t="s">
        <v>97</v>
      </c>
      <c r="E119" s="168">
        <v>94</v>
      </c>
      <c r="F119" s="170"/>
      <c r="G119" s="171">
        <f t="shared" si="28"/>
        <v>0</v>
      </c>
      <c r="H119" s="170"/>
      <c r="I119" s="171">
        <f t="shared" si="29"/>
        <v>0</v>
      </c>
      <c r="J119" s="170"/>
      <c r="K119" s="171">
        <f t="shared" si="30"/>
        <v>0</v>
      </c>
      <c r="L119" s="171">
        <v>21</v>
      </c>
      <c r="M119" s="171">
        <f t="shared" si="31"/>
        <v>0</v>
      </c>
      <c r="N119" s="163">
        <v>2.0000000000000002E-5</v>
      </c>
      <c r="O119" s="163">
        <f t="shared" si="32"/>
        <v>1.8799999999999999E-3</v>
      </c>
      <c r="P119" s="163">
        <v>0</v>
      </c>
      <c r="Q119" s="163">
        <f t="shared" si="33"/>
        <v>0</v>
      </c>
      <c r="R119" s="163"/>
      <c r="S119" s="163"/>
      <c r="T119" s="164">
        <v>0.05</v>
      </c>
      <c r="U119" s="163">
        <f t="shared" si="34"/>
        <v>4.7</v>
      </c>
      <c r="V119" s="153"/>
      <c r="W119" s="153"/>
      <c r="X119" s="153"/>
      <c r="Y119" s="153"/>
      <c r="Z119" s="153"/>
      <c r="AA119" s="153"/>
      <c r="AB119" s="153"/>
      <c r="AC119" s="153"/>
      <c r="AD119" s="153"/>
      <c r="AE119" s="153" t="s">
        <v>98</v>
      </c>
      <c r="AF119" s="153"/>
      <c r="AG119" s="153"/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ht="22.5" outlineLevel="1" x14ac:dyDescent="0.2">
      <c r="A120" s="154">
        <v>106</v>
      </c>
      <c r="B120" s="160" t="s">
        <v>313</v>
      </c>
      <c r="C120" s="193" t="s">
        <v>314</v>
      </c>
      <c r="D120" s="162" t="s">
        <v>116</v>
      </c>
      <c r="E120" s="168">
        <v>2</v>
      </c>
      <c r="F120" s="170"/>
      <c r="G120" s="171">
        <f t="shared" si="28"/>
        <v>0</v>
      </c>
      <c r="H120" s="170"/>
      <c r="I120" s="171">
        <f t="shared" si="29"/>
        <v>0</v>
      </c>
      <c r="J120" s="170"/>
      <c r="K120" s="171">
        <f t="shared" si="30"/>
        <v>0</v>
      </c>
      <c r="L120" s="171">
        <v>21</v>
      </c>
      <c r="M120" s="171">
        <f t="shared" si="31"/>
        <v>0</v>
      </c>
      <c r="N120" s="163">
        <v>0</v>
      </c>
      <c r="O120" s="163">
        <f t="shared" si="32"/>
        <v>0</v>
      </c>
      <c r="P120" s="163">
        <v>0</v>
      </c>
      <c r="Q120" s="163">
        <f t="shared" si="33"/>
        <v>0</v>
      </c>
      <c r="R120" s="163"/>
      <c r="S120" s="163"/>
      <c r="T120" s="164">
        <v>0.66300000000000003</v>
      </c>
      <c r="U120" s="163">
        <f t="shared" si="34"/>
        <v>1.33</v>
      </c>
      <c r="V120" s="153"/>
      <c r="W120" s="153"/>
      <c r="X120" s="153"/>
      <c r="Y120" s="153"/>
      <c r="Z120" s="153"/>
      <c r="AA120" s="153"/>
      <c r="AB120" s="153"/>
      <c r="AC120" s="153"/>
      <c r="AD120" s="153"/>
      <c r="AE120" s="153" t="s">
        <v>98</v>
      </c>
      <c r="AF120" s="153"/>
      <c r="AG120" s="153"/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outlineLevel="1" x14ac:dyDescent="0.2">
      <c r="A121" s="154">
        <v>107</v>
      </c>
      <c r="B121" s="160" t="s">
        <v>315</v>
      </c>
      <c r="C121" s="193" t="s">
        <v>316</v>
      </c>
      <c r="D121" s="162" t="s">
        <v>116</v>
      </c>
      <c r="E121" s="168">
        <v>4</v>
      </c>
      <c r="F121" s="170"/>
      <c r="G121" s="171">
        <f t="shared" si="28"/>
        <v>0</v>
      </c>
      <c r="H121" s="170"/>
      <c r="I121" s="171">
        <f t="shared" si="29"/>
        <v>0</v>
      </c>
      <c r="J121" s="170"/>
      <c r="K121" s="171">
        <f t="shared" si="30"/>
        <v>0</v>
      </c>
      <c r="L121" s="171">
        <v>21</v>
      </c>
      <c r="M121" s="171">
        <f t="shared" si="31"/>
        <v>0</v>
      </c>
      <c r="N121" s="163">
        <v>0</v>
      </c>
      <c r="O121" s="163">
        <f t="shared" si="32"/>
        <v>0</v>
      </c>
      <c r="P121" s="163">
        <v>0</v>
      </c>
      <c r="Q121" s="163">
        <f t="shared" si="33"/>
        <v>0</v>
      </c>
      <c r="R121" s="163"/>
      <c r="S121" s="163"/>
      <c r="T121" s="164">
        <v>0</v>
      </c>
      <c r="U121" s="163">
        <f t="shared" si="34"/>
        <v>0</v>
      </c>
      <c r="V121" s="153"/>
      <c r="W121" s="153"/>
      <c r="X121" s="153"/>
      <c r="Y121" s="153"/>
      <c r="Z121" s="153"/>
      <c r="AA121" s="153"/>
      <c r="AB121" s="153"/>
      <c r="AC121" s="153"/>
      <c r="AD121" s="153"/>
      <c r="AE121" s="153" t="s">
        <v>98</v>
      </c>
      <c r="AF121" s="153"/>
      <c r="AG121" s="153"/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outlineLevel="1" x14ac:dyDescent="0.2">
      <c r="A122" s="154">
        <v>108</v>
      </c>
      <c r="B122" s="160" t="s">
        <v>317</v>
      </c>
      <c r="C122" s="193" t="s">
        <v>318</v>
      </c>
      <c r="D122" s="162" t="s">
        <v>101</v>
      </c>
      <c r="E122" s="168">
        <v>4</v>
      </c>
      <c r="F122" s="170"/>
      <c r="G122" s="171">
        <f t="shared" si="28"/>
        <v>0</v>
      </c>
      <c r="H122" s="170"/>
      <c r="I122" s="171">
        <f t="shared" si="29"/>
        <v>0</v>
      </c>
      <c r="J122" s="170"/>
      <c r="K122" s="171">
        <f t="shared" si="30"/>
        <v>0</v>
      </c>
      <c r="L122" s="171">
        <v>21</v>
      </c>
      <c r="M122" s="171">
        <f t="shared" si="31"/>
        <v>0</v>
      </c>
      <c r="N122" s="163">
        <v>0</v>
      </c>
      <c r="O122" s="163">
        <f t="shared" si="32"/>
        <v>0</v>
      </c>
      <c r="P122" s="163">
        <v>0</v>
      </c>
      <c r="Q122" s="163">
        <f t="shared" si="33"/>
        <v>0</v>
      </c>
      <c r="R122" s="163"/>
      <c r="S122" s="163"/>
      <c r="T122" s="164">
        <v>0.01</v>
      </c>
      <c r="U122" s="163">
        <f t="shared" si="34"/>
        <v>0.04</v>
      </c>
      <c r="V122" s="153"/>
      <c r="W122" s="153"/>
      <c r="X122" s="153"/>
      <c r="Y122" s="153"/>
      <c r="Z122" s="153"/>
      <c r="AA122" s="153"/>
      <c r="AB122" s="153"/>
      <c r="AC122" s="153"/>
      <c r="AD122" s="153"/>
      <c r="AE122" s="153" t="s">
        <v>98</v>
      </c>
      <c r="AF122" s="153"/>
      <c r="AG122" s="153"/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outlineLevel="1" x14ac:dyDescent="0.2">
      <c r="A123" s="154">
        <v>109</v>
      </c>
      <c r="B123" s="160" t="s">
        <v>319</v>
      </c>
      <c r="C123" s="193" t="s">
        <v>320</v>
      </c>
      <c r="D123" s="162" t="s">
        <v>101</v>
      </c>
      <c r="E123" s="168">
        <v>4</v>
      </c>
      <c r="F123" s="170"/>
      <c r="G123" s="171">
        <f t="shared" si="28"/>
        <v>0</v>
      </c>
      <c r="H123" s="170"/>
      <c r="I123" s="171">
        <f t="shared" si="29"/>
        <v>0</v>
      </c>
      <c r="J123" s="170"/>
      <c r="K123" s="171">
        <f t="shared" si="30"/>
        <v>0</v>
      </c>
      <c r="L123" s="171">
        <v>21</v>
      </c>
      <c r="M123" s="171">
        <f t="shared" si="31"/>
        <v>0</v>
      </c>
      <c r="N123" s="163">
        <v>0</v>
      </c>
      <c r="O123" s="163">
        <f t="shared" si="32"/>
        <v>0</v>
      </c>
      <c r="P123" s="163">
        <v>0</v>
      </c>
      <c r="Q123" s="163">
        <f t="shared" si="33"/>
        <v>0</v>
      </c>
      <c r="R123" s="163"/>
      <c r="S123" s="163"/>
      <c r="T123" s="164">
        <v>1.6E-2</v>
      </c>
      <c r="U123" s="163">
        <f t="shared" si="34"/>
        <v>0.06</v>
      </c>
      <c r="V123" s="153"/>
      <c r="W123" s="153"/>
      <c r="X123" s="153"/>
      <c r="Y123" s="153"/>
      <c r="Z123" s="153"/>
      <c r="AA123" s="153"/>
      <c r="AB123" s="153"/>
      <c r="AC123" s="153"/>
      <c r="AD123" s="153"/>
      <c r="AE123" s="153" t="s">
        <v>98</v>
      </c>
      <c r="AF123" s="153"/>
      <c r="AG123" s="153"/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x14ac:dyDescent="0.2">
      <c r="A124" s="155" t="s">
        <v>93</v>
      </c>
      <c r="B124" s="161" t="s">
        <v>66</v>
      </c>
      <c r="C124" s="194" t="s">
        <v>26</v>
      </c>
      <c r="D124" s="165"/>
      <c r="E124" s="169"/>
      <c r="F124" s="172"/>
      <c r="G124" s="172">
        <f>SUMIF(AE125:AE136,"&lt;&gt;NOR",G125:G136)</f>
        <v>0</v>
      </c>
      <c r="H124" s="172"/>
      <c r="I124" s="172">
        <f>SUM(I125:I136)</f>
        <v>0</v>
      </c>
      <c r="J124" s="172"/>
      <c r="K124" s="172">
        <f>SUM(K125:K136)</f>
        <v>0</v>
      </c>
      <c r="L124" s="172"/>
      <c r="M124" s="172">
        <f>SUM(M125:M136)</f>
        <v>0</v>
      </c>
      <c r="N124" s="166"/>
      <c r="O124" s="166">
        <f>SUM(O125:O136)</f>
        <v>0</v>
      </c>
      <c r="P124" s="166"/>
      <c r="Q124" s="166">
        <f>SUM(Q125:Q136)</f>
        <v>0</v>
      </c>
      <c r="R124" s="166"/>
      <c r="S124" s="166"/>
      <c r="T124" s="167"/>
      <c r="U124" s="166">
        <f>SUM(U125:U136)</f>
        <v>0</v>
      </c>
      <c r="AE124" t="s">
        <v>94</v>
      </c>
    </row>
    <row r="125" spans="1:60" outlineLevel="1" x14ac:dyDescent="0.2">
      <c r="A125" s="154">
        <v>110</v>
      </c>
      <c r="B125" s="160" t="s">
        <v>321</v>
      </c>
      <c r="C125" s="193" t="s">
        <v>322</v>
      </c>
      <c r="D125" s="162" t="s">
        <v>323</v>
      </c>
      <c r="E125" s="168">
        <v>1</v>
      </c>
      <c r="F125" s="170"/>
      <c r="G125" s="171">
        <f t="shared" ref="G125:G136" si="35">ROUND(E125*F125,2)</f>
        <v>0</v>
      </c>
      <c r="H125" s="170"/>
      <c r="I125" s="171">
        <f t="shared" ref="I125:I136" si="36">ROUND(E125*H125,2)</f>
        <v>0</v>
      </c>
      <c r="J125" s="170"/>
      <c r="K125" s="171">
        <f t="shared" ref="K125:K136" si="37">ROUND(E125*J125,2)</f>
        <v>0</v>
      </c>
      <c r="L125" s="171">
        <v>21</v>
      </c>
      <c r="M125" s="171">
        <f t="shared" ref="M125:M136" si="38">G125*(1+L125/100)</f>
        <v>0</v>
      </c>
      <c r="N125" s="163">
        <v>0</v>
      </c>
      <c r="O125" s="163">
        <f t="shared" ref="O125:O136" si="39">ROUND(E125*N125,5)</f>
        <v>0</v>
      </c>
      <c r="P125" s="163">
        <v>0</v>
      </c>
      <c r="Q125" s="163">
        <f t="shared" ref="Q125:Q136" si="40">ROUND(E125*P125,5)</f>
        <v>0</v>
      </c>
      <c r="R125" s="163"/>
      <c r="S125" s="163"/>
      <c r="T125" s="164">
        <v>0</v>
      </c>
      <c r="U125" s="163">
        <f t="shared" ref="U125:U136" si="41">ROUND(E125*T125,2)</f>
        <v>0</v>
      </c>
      <c r="V125" s="153"/>
      <c r="W125" s="153"/>
      <c r="X125" s="153"/>
      <c r="Y125" s="153"/>
      <c r="Z125" s="153"/>
      <c r="AA125" s="153"/>
      <c r="AB125" s="153"/>
      <c r="AC125" s="153"/>
      <c r="AD125" s="153"/>
      <c r="AE125" s="153" t="s">
        <v>98</v>
      </c>
      <c r="AF125" s="153"/>
      <c r="AG125" s="153"/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outlineLevel="1" x14ac:dyDescent="0.2">
      <c r="A126" s="154">
        <v>111</v>
      </c>
      <c r="B126" s="160" t="s">
        <v>324</v>
      </c>
      <c r="C126" s="193" t="s">
        <v>325</v>
      </c>
      <c r="D126" s="162" t="s">
        <v>323</v>
      </c>
      <c r="E126" s="168">
        <v>1</v>
      </c>
      <c r="F126" s="170"/>
      <c r="G126" s="171">
        <f t="shared" si="35"/>
        <v>0</v>
      </c>
      <c r="H126" s="170"/>
      <c r="I126" s="171">
        <f t="shared" si="36"/>
        <v>0</v>
      </c>
      <c r="J126" s="170"/>
      <c r="K126" s="171">
        <f t="shared" si="37"/>
        <v>0</v>
      </c>
      <c r="L126" s="171">
        <v>21</v>
      </c>
      <c r="M126" s="171">
        <f t="shared" si="38"/>
        <v>0</v>
      </c>
      <c r="N126" s="163">
        <v>0</v>
      </c>
      <c r="O126" s="163">
        <f t="shared" si="39"/>
        <v>0</v>
      </c>
      <c r="P126" s="163">
        <v>0</v>
      </c>
      <c r="Q126" s="163">
        <f t="shared" si="40"/>
        <v>0</v>
      </c>
      <c r="R126" s="163"/>
      <c r="S126" s="163"/>
      <c r="T126" s="164">
        <v>0</v>
      </c>
      <c r="U126" s="163">
        <f t="shared" si="41"/>
        <v>0</v>
      </c>
      <c r="V126" s="153"/>
      <c r="W126" s="153"/>
      <c r="X126" s="153"/>
      <c r="Y126" s="153"/>
      <c r="Z126" s="153"/>
      <c r="AA126" s="153"/>
      <c r="AB126" s="153"/>
      <c r="AC126" s="153"/>
      <c r="AD126" s="153"/>
      <c r="AE126" s="153" t="s">
        <v>98</v>
      </c>
      <c r="AF126" s="153"/>
      <c r="AG126" s="153"/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outlineLevel="1" x14ac:dyDescent="0.2">
      <c r="A127" s="154">
        <v>112</v>
      </c>
      <c r="B127" s="160" t="s">
        <v>326</v>
      </c>
      <c r="C127" s="193" t="s">
        <v>327</v>
      </c>
      <c r="D127" s="162" t="s">
        <v>323</v>
      </c>
      <c r="E127" s="168">
        <v>1</v>
      </c>
      <c r="F127" s="170"/>
      <c r="G127" s="171">
        <f t="shared" si="35"/>
        <v>0</v>
      </c>
      <c r="H127" s="170"/>
      <c r="I127" s="171">
        <f t="shared" si="36"/>
        <v>0</v>
      </c>
      <c r="J127" s="170"/>
      <c r="K127" s="171">
        <f t="shared" si="37"/>
        <v>0</v>
      </c>
      <c r="L127" s="171">
        <v>21</v>
      </c>
      <c r="M127" s="171">
        <f t="shared" si="38"/>
        <v>0</v>
      </c>
      <c r="N127" s="163">
        <v>0</v>
      </c>
      <c r="O127" s="163">
        <f t="shared" si="39"/>
        <v>0</v>
      </c>
      <c r="P127" s="163">
        <v>0</v>
      </c>
      <c r="Q127" s="163">
        <f t="shared" si="40"/>
        <v>0</v>
      </c>
      <c r="R127" s="163"/>
      <c r="S127" s="163"/>
      <c r="T127" s="164">
        <v>0</v>
      </c>
      <c r="U127" s="163">
        <f t="shared" si="41"/>
        <v>0</v>
      </c>
      <c r="V127" s="153"/>
      <c r="W127" s="153"/>
      <c r="X127" s="153"/>
      <c r="Y127" s="153"/>
      <c r="Z127" s="153"/>
      <c r="AA127" s="153"/>
      <c r="AB127" s="153"/>
      <c r="AC127" s="153"/>
      <c r="AD127" s="153"/>
      <c r="AE127" s="153" t="s">
        <v>98</v>
      </c>
      <c r="AF127" s="153"/>
      <c r="AG127" s="153"/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outlineLevel="1" x14ac:dyDescent="0.2">
      <c r="A128" s="154">
        <v>113</v>
      </c>
      <c r="B128" s="160" t="s">
        <v>328</v>
      </c>
      <c r="C128" s="193" t="s">
        <v>329</v>
      </c>
      <c r="D128" s="162" t="s">
        <v>323</v>
      </c>
      <c r="E128" s="168">
        <v>1</v>
      </c>
      <c r="F128" s="170"/>
      <c r="G128" s="171">
        <f t="shared" si="35"/>
        <v>0</v>
      </c>
      <c r="H128" s="170"/>
      <c r="I128" s="171">
        <f t="shared" si="36"/>
        <v>0</v>
      </c>
      <c r="J128" s="170"/>
      <c r="K128" s="171">
        <f t="shared" si="37"/>
        <v>0</v>
      </c>
      <c r="L128" s="171">
        <v>21</v>
      </c>
      <c r="M128" s="171">
        <f t="shared" si="38"/>
        <v>0</v>
      </c>
      <c r="N128" s="163">
        <v>0</v>
      </c>
      <c r="O128" s="163">
        <f t="shared" si="39"/>
        <v>0</v>
      </c>
      <c r="P128" s="163">
        <v>0</v>
      </c>
      <c r="Q128" s="163">
        <f t="shared" si="40"/>
        <v>0</v>
      </c>
      <c r="R128" s="163"/>
      <c r="S128" s="163"/>
      <c r="T128" s="164">
        <v>0</v>
      </c>
      <c r="U128" s="163">
        <f t="shared" si="41"/>
        <v>0</v>
      </c>
      <c r="V128" s="153"/>
      <c r="W128" s="153"/>
      <c r="X128" s="153"/>
      <c r="Y128" s="153"/>
      <c r="Z128" s="153"/>
      <c r="AA128" s="153"/>
      <c r="AB128" s="153"/>
      <c r="AC128" s="153"/>
      <c r="AD128" s="153"/>
      <c r="AE128" s="153" t="s">
        <v>98</v>
      </c>
      <c r="AF128" s="153"/>
      <c r="AG128" s="153"/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outlineLevel="1" x14ac:dyDescent="0.2">
      <c r="A129" s="154">
        <v>114</v>
      </c>
      <c r="B129" s="160" t="s">
        <v>330</v>
      </c>
      <c r="C129" s="193" t="s">
        <v>331</v>
      </c>
      <c r="D129" s="162" t="s">
        <v>323</v>
      </c>
      <c r="E129" s="168">
        <v>1</v>
      </c>
      <c r="F129" s="170"/>
      <c r="G129" s="171">
        <f t="shared" si="35"/>
        <v>0</v>
      </c>
      <c r="H129" s="170"/>
      <c r="I129" s="171">
        <f t="shared" si="36"/>
        <v>0</v>
      </c>
      <c r="J129" s="170"/>
      <c r="K129" s="171">
        <f t="shared" si="37"/>
        <v>0</v>
      </c>
      <c r="L129" s="171">
        <v>21</v>
      </c>
      <c r="M129" s="171">
        <f t="shared" si="38"/>
        <v>0</v>
      </c>
      <c r="N129" s="163">
        <v>0</v>
      </c>
      <c r="O129" s="163">
        <f t="shared" si="39"/>
        <v>0</v>
      </c>
      <c r="P129" s="163">
        <v>0</v>
      </c>
      <c r="Q129" s="163">
        <f t="shared" si="40"/>
        <v>0</v>
      </c>
      <c r="R129" s="163"/>
      <c r="S129" s="163"/>
      <c r="T129" s="164">
        <v>0</v>
      </c>
      <c r="U129" s="163">
        <f t="shared" si="41"/>
        <v>0</v>
      </c>
      <c r="V129" s="153"/>
      <c r="W129" s="153"/>
      <c r="X129" s="153"/>
      <c r="Y129" s="153"/>
      <c r="Z129" s="153"/>
      <c r="AA129" s="153"/>
      <c r="AB129" s="153"/>
      <c r="AC129" s="153"/>
      <c r="AD129" s="153"/>
      <c r="AE129" s="153" t="s">
        <v>98</v>
      </c>
      <c r="AF129" s="153"/>
      <c r="AG129" s="153"/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</row>
    <row r="130" spans="1:60" outlineLevel="1" x14ac:dyDescent="0.2">
      <c r="A130" s="154">
        <v>115</v>
      </c>
      <c r="B130" s="160" t="s">
        <v>332</v>
      </c>
      <c r="C130" s="193" t="s">
        <v>333</v>
      </c>
      <c r="D130" s="162" t="s">
        <v>323</v>
      </c>
      <c r="E130" s="168">
        <v>1</v>
      </c>
      <c r="F130" s="170"/>
      <c r="G130" s="171">
        <f t="shared" si="35"/>
        <v>0</v>
      </c>
      <c r="H130" s="170"/>
      <c r="I130" s="171">
        <f t="shared" si="36"/>
        <v>0</v>
      </c>
      <c r="J130" s="170"/>
      <c r="K130" s="171">
        <f t="shared" si="37"/>
        <v>0</v>
      </c>
      <c r="L130" s="171">
        <v>21</v>
      </c>
      <c r="M130" s="171">
        <f t="shared" si="38"/>
        <v>0</v>
      </c>
      <c r="N130" s="163">
        <v>0</v>
      </c>
      <c r="O130" s="163">
        <f t="shared" si="39"/>
        <v>0</v>
      </c>
      <c r="P130" s="163">
        <v>0</v>
      </c>
      <c r="Q130" s="163">
        <f t="shared" si="40"/>
        <v>0</v>
      </c>
      <c r="R130" s="163"/>
      <c r="S130" s="163"/>
      <c r="T130" s="164">
        <v>0</v>
      </c>
      <c r="U130" s="163">
        <f t="shared" si="41"/>
        <v>0</v>
      </c>
      <c r="V130" s="153"/>
      <c r="W130" s="153"/>
      <c r="X130" s="153"/>
      <c r="Y130" s="153"/>
      <c r="Z130" s="153"/>
      <c r="AA130" s="153"/>
      <c r="AB130" s="153"/>
      <c r="AC130" s="153"/>
      <c r="AD130" s="153"/>
      <c r="AE130" s="153" t="s">
        <v>98</v>
      </c>
      <c r="AF130" s="153"/>
      <c r="AG130" s="153"/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outlineLevel="1" x14ac:dyDescent="0.2">
      <c r="A131" s="154">
        <v>116</v>
      </c>
      <c r="B131" s="160" t="s">
        <v>334</v>
      </c>
      <c r="C131" s="193" t="s">
        <v>335</v>
      </c>
      <c r="D131" s="162" t="s">
        <v>323</v>
      </c>
      <c r="E131" s="168">
        <v>1</v>
      </c>
      <c r="F131" s="170"/>
      <c r="G131" s="171">
        <f t="shared" si="35"/>
        <v>0</v>
      </c>
      <c r="H131" s="170"/>
      <c r="I131" s="171">
        <f t="shared" si="36"/>
        <v>0</v>
      </c>
      <c r="J131" s="170"/>
      <c r="K131" s="171">
        <f t="shared" si="37"/>
        <v>0</v>
      </c>
      <c r="L131" s="171">
        <v>21</v>
      </c>
      <c r="M131" s="171">
        <f t="shared" si="38"/>
        <v>0</v>
      </c>
      <c r="N131" s="163">
        <v>0</v>
      </c>
      <c r="O131" s="163">
        <f t="shared" si="39"/>
        <v>0</v>
      </c>
      <c r="P131" s="163">
        <v>0</v>
      </c>
      <c r="Q131" s="163">
        <f t="shared" si="40"/>
        <v>0</v>
      </c>
      <c r="R131" s="163"/>
      <c r="S131" s="163"/>
      <c r="T131" s="164">
        <v>0</v>
      </c>
      <c r="U131" s="163">
        <f t="shared" si="41"/>
        <v>0</v>
      </c>
      <c r="V131" s="153"/>
      <c r="W131" s="153"/>
      <c r="X131" s="153"/>
      <c r="Y131" s="153"/>
      <c r="Z131" s="153"/>
      <c r="AA131" s="153"/>
      <c r="AB131" s="153"/>
      <c r="AC131" s="153"/>
      <c r="AD131" s="153"/>
      <c r="AE131" s="153" t="s">
        <v>98</v>
      </c>
      <c r="AF131" s="153"/>
      <c r="AG131" s="153"/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outlineLevel="1" x14ac:dyDescent="0.2">
      <c r="A132" s="154">
        <v>117</v>
      </c>
      <c r="B132" s="160" t="s">
        <v>336</v>
      </c>
      <c r="C132" s="193" t="s">
        <v>337</v>
      </c>
      <c r="D132" s="162" t="s">
        <v>323</v>
      </c>
      <c r="E132" s="168">
        <v>1</v>
      </c>
      <c r="F132" s="170"/>
      <c r="G132" s="171">
        <f t="shared" si="35"/>
        <v>0</v>
      </c>
      <c r="H132" s="170"/>
      <c r="I132" s="171">
        <f t="shared" si="36"/>
        <v>0</v>
      </c>
      <c r="J132" s="170"/>
      <c r="K132" s="171">
        <f t="shared" si="37"/>
        <v>0</v>
      </c>
      <c r="L132" s="171">
        <v>21</v>
      </c>
      <c r="M132" s="171">
        <f t="shared" si="38"/>
        <v>0</v>
      </c>
      <c r="N132" s="163">
        <v>0</v>
      </c>
      <c r="O132" s="163">
        <f t="shared" si="39"/>
        <v>0</v>
      </c>
      <c r="P132" s="163">
        <v>0</v>
      </c>
      <c r="Q132" s="163">
        <f t="shared" si="40"/>
        <v>0</v>
      </c>
      <c r="R132" s="163"/>
      <c r="S132" s="163"/>
      <c r="T132" s="164">
        <v>0</v>
      </c>
      <c r="U132" s="163">
        <f t="shared" si="41"/>
        <v>0</v>
      </c>
      <c r="V132" s="153"/>
      <c r="W132" s="153"/>
      <c r="X132" s="153"/>
      <c r="Y132" s="153"/>
      <c r="Z132" s="153"/>
      <c r="AA132" s="153"/>
      <c r="AB132" s="153"/>
      <c r="AC132" s="153"/>
      <c r="AD132" s="153"/>
      <c r="AE132" s="153" t="s">
        <v>98</v>
      </c>
      <c r="AF132" s="153"/>
      <c r="AG132" s="153"/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outlineLevel="1" x14ac:dyDescent="0.2">
      <c r="A133" s="154">
        <v>118</v>
      </c>
      <c r="B133" s="160" t="s">
        <v>338</v>
      </c>
      <c r="C133" s="193" t="s">
        <v>339</v>
      </c>
      <c r="D133" s="162" t="s">
        <v>323</v>
      </c>
      <c r="E133" s="168">
        <v>1</v>
      </c>
      <c r="F133" s="170"/>
      <c r="G133" s="171">
        <f t="shared" si="35"/>
        <v>0</v>
      </c>
      <c r="H133" s="170"/>
      <c r="I133" s="171">
        <f t="shared" si="36"/>
        <v>0</v>
      </c>
      <c r="J133" s="170"/>
      <c r="K133" s="171">
        <f t="shared" si="37"/>
        <v>0</v>
      </c>
      <c r="L133" s="171">
        <v>21</v>
      </c>
      <c r="M133" s="171">
        <f t="shared" si="38"/>
        <v>0</v>
      </c>
      <c r="N133" s="163">
        <v>0</v>
      </c>
      <c r="O133" s="163">
        <f t="shared" si="39"/>
        <v>0</v>
      </c>
      <c r="P133" s="163">
        <v>0</v>
      </c>
      <c r="Q133" s="163">
        <f t="shared" si="40"/>
        <v>0</v>
      </c>
      <c r="R133" s="163"/>
      <c r="S133" s="163"/>
      <c r="T133" s="164">
        <v>0</v>
      </c>
      <c r="U133" s="163">
        <f t="shared" si="41"/>
        <v>0</v>
      </c>
      <c r="V133" s="153"/>
      <c r="W133" s="153"/>
      <c r="X133" s="153"/>
      <c r="Y133" s="153"/>
      <c r="Z133" s="153"/>
      <c r="AA133" s="153"/>
      <c r="AB133" s="153"/>
      <c r="AC133" s="153"/>
      <c r="AD133" s="153"/>
      <c r="AE133" s="153" t="s">
        <v>98</v>
      </c>
      <c r="AF133" s="153"/>
      <c r="AG133" s="153"/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outlineLevel="1" x14ac:dyDescent="0.2">
      <c r="A134" s="154">
        <v>119</v>
      </c>
      <c r="B134" s="160" t="s">
        <v>340</v>
      </c>
      <c r="C134" s="193" t="s">
        <v>341</v>
      </c>
      <c r="D134" s="162" t="s">
        <v>323</v>
      </c>
      <c r="E134" s="168">
        <v>1</v>
      </c>
      <c r="F134" s="170"/>
      <c r="G134" s="171">
        <f t="shared" si="35"/>
        <v>0</v>
      </c>
      <c r="H134" s="170"/>
      <c r="I134" s="171">
        <f t="shared" si="36"/>
        <v>0</v>
      </c>
      <c r="J134" s="170"/>
      <c r="K134" s="171">
        <f t="shared" si="37"/>
        <v>0</v>
      </c>
      <c r="L134" s="171">
        <v>21</v>
      </c>
      <c r="M134" s="171">
        <f t="shared" si="38"/>
        <v>0</v>
      </c>
      <c r="N134" s="163">
        <v>0</v>
      </c>
      <c r="O134" s="163">
        <f t="shared" si="39"/>
        <v>0</v>
      </c>
      <c r="P134" s="163">
        <v>0</v>
      </c>
      <c r="Q134" s="163">
        <f t="shared" si="40"/>
        <v>0</v>
      </c>
      <c r="R134" s="163"/>
      <c r="S134" s="163"/>
      <c r="T134" s="164">
        <v>0</v>
      </c>
      <c r="U134" s="163">
        <f t="shared" si="41"/>
        <v>0</v>
      </c>
      <c r="V134" s="153"/>
      <c r="W134" s="153"/>
      <c r="X134" s="153"/>
      <c r="Y134" s="153"/>
      <c r="Z134" s="153"/>
      <c r="AA134" s="153"/>
      <c r="AB134" s="153"/>
      <c r="AC134" s="153"/>
      <c r="AD134" s="153"/>
      <c r="AE134" s="153" t="s">
        <v>98</v>
      </c>
      <c r="AF134" s="153"/>
      <c r="AG134" s="153"/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outlineLevel="1" x14ac:dyDescent="0.2">
      <c r="A135" s="154">
        <v>120</v>
      </c>
      <c r="B135" s="160" t="s">
        <v>342</v>
      </c>
      <c r="C135" s="193" t="s">
        <v>343</v>
      </c>
      <c r="D135" s="162" t="s">
        <v>323</v>
      </c>
      <c r="E135" s="168">
        <v>1</v>
      </c>
      <c r="F135" s="170"/>
      <c r="G135" s="171">
        <f t="shared" si="35"/>
        <v>0</v>
      </c>
      <c r="H135" s="170"/>
      <c r="I135" s="171">
        <f t="shared" si="36"/>
        <v>0</v>
      </c>
      <c r="J135" s="170"/>
      <c r="K135" s="171">
        <f t="shared" si="37"/>
        <v>0</v>
      </c>
      <c r="L135" s="171">
        <v>21</v>
      </c>
      <c r="M135" s="171">
        <f t="shared" si="38"/>
        <v>0</v>
      </c>
      <c r="N135" s="163">
        <v>0</v>
      </c>
      <c r="O135" s="163">
        <f t="shared" si="39"/>
        <v>0</v>
      </c>
      <c r="P135" s="163">
        <v>0</v>
      </c>
      <c r="Q135" s="163">
        <f t="shared" si="40"/>
        <v>0</v>
      </c>
      <c r="R135" s="163"/>
      <c r="S135" s="163"/>
      <c r="T135" s="164">
        <v>0</v>
      </c>
      <c r="U135" s="163">
        <f t="shared" si="41"/>
        <v>0</v>
      </c>
      <c r="V135" s="153"/>
      <c r="W135" s="153"/>
      <c r="X135" s="153"/>
      <c r="Y135" s="153"/>
      <c r="Z135" s="153"/>
      <c r="AA135" s="153"/>
      <c r="AB135" s="153"/>
      <c r="AC135" s="153"/>
      <c r="AD135" s="153"/>
      <c r="AE135" s="153" t="s">
        <v>98</v>
      </c>
      <c r="AF135" s="153"/>
      <c r="AG135" s="153"/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outlineLevel="1" x14ac:dyDescent="0.2">
      <c r="A136" s="181">
        <v>121</v>
      </c>
      <c r="B136" s="182" t="s">
        <v>344</v>
      </c>
      <c r="C136" s="195" t="s">
        <v>345</v>
      </c>
      <c r="D136" s="183" t="s">
        <v>323</v>
      </c>
      <c r="E136" s="184">
        <v>1</v>
      </c>
      <c r="F136" s="185"/>
      <c r="G136" s="186">
        <f t="shared" si="35"/>
        <v>0</v>
      </c>
      <c r="H136" s="185"/>
      <c r="I136" s="186">
        <f t="shared" si="36"/>
        <v>0</v>
      </c>
      <c r="J136" s="185"/>
      <c r="K136" s="186">
        <f t="shared" si="37"/>
        <v>0</v>
      </c>
      <c r="L136" s="186">
        <v>21</v>
      </c>
      <c r="M136" s="186">
        <f t="shared" si="38"/>
        <v>0</v>
      </c>
      <c r="N136" s="187">
        <v>0</v>
      </c>
      <c r="O136" s="187">
        <f t="shared" si="39"/>
        <v>0</v>
      </c>
      <c r="P136" s="187">
        <v>0</v>
      </c>
      <c r="Q136" s="187">
        <f t="shared" si="40"/>
        <v>0</v>
      </c>
      <c r="R136" s="187"/>
      <c r="S136" s="187"/>
      <c r="T136" s="188">
        <v>0</v>
      </c>
      <c r="U136" s="187">
        <f t="shared" si="41"/>
        <v>0</v>
      </c>
      <c r="V136" s="153"/>
      <c r="W136" s="153"/>
      <c r="X136" s="153"/>
      <c r="Y136" s="153"/>
      <c r="Z136" s="153"/>
      <c r="AA136" s="153"/>
      <c r="AB136" s="153"/>
      <c r="AC136" s="153"/>
      <c r="AD136" s="153"/>
      <c r="AE136" s="153" t="s">
        <v>98</v>
      </c>
      <c r="AF136" s="153"/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x14ac:dyDescent="0.2">
      <c r="A137" s="6"/>
      <c r="B137" s="7" t="s">
        <v>346</v>
      </c>
      <c r="C137" s="196" t="s">
        <v>346</v>
      </c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AC137">
        <v>15</v>
      </c>
      <c r="AD137">
        <v>21</v>
      </c>
    </row>
    <row r="138" spans="1:60" x14ac:dyDescent="0.2">
      <c r="A138" s="189"/>
      <c r="B138" s="190">
        <v>26</v>
      </c>
      <c r="C138" s="197" t="s">
        <v>346</v>
      </c>
      <c r="D138" s="191"/>
      <c r="E138" s="191"/>
      <c r="F138" s="191"/>
      <c r="G138" s="192">
        <f>G8+G10+G12+G15+G17+G24+G99+G124</f>
        <v>0</v>
      </c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AC138">
        <f>SUMIF(L7:L136,AC137,G7:G136)</f>
        <v>0</v>
      </c>
      <c r="AD138">
        <f>SUMIF(L7:L136,AD137,G7:G136)</f>
        <v>0</v>
      </c>
      <c r="AE138" t="s">
        <v>347</v>
      </c>
    </row>
    <row r="139" spans="1:60" x14ac:dyDescent="0.2">
      <c r="A139" s="6"/>
      <c r="B139" s="7" t="s">
        <v>346</v>
      </c>
      <c r="C139" s="196" t="s">
        <v>346</v>
      </c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</row>
    <row r="140" spans="1:60" x14ac:dyDescent="0.2">
      <c r="A140" s="6"/>
      <c r="B140" s="7" t="s">
        <v>346</v>
      </c>
      <c r="C140" s="196" t="s">
        <v>346</v>
      </c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</row>
    <row r="141" spans="1:60" x14ac:dyDescent="0.2">
      <c r="A141" s="258">
        <v>33</v>
      </c>
      <c r="B141" s="258"/>
      <c r="C141" s="259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</row>
    <row r="142" spans="1:60" x14ac:dyDescent="0.2">
      <c r="A142" s="260"/>
      <c r="B142" s="261"/>
      <c r="C142" s="262"/>
      <c r="D142" s="261"/>
      <c r="E142" s="261"/>
      <c r="F142" s="261"/>
      <c r="G142" s="263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AE142" t="s">
        <v>348</v>
      </c>
    </row>
    <row r="143" spans="1:60" x14ac:dyDescent="0.2">
      <c r="A143" s="264"/>
      <c r="B143" s="265"/>
      <c r="C143" s="266"/>
      <c r="D143" s="265"/>
      <c r="E143" s="265"/>
      <c r="F143" s="265"/>
      <c r="G143" s="267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</row>
    <row r="144" spans="1:60" x14ac:dyDescent="0.2">
      <c r="A144" s="264"/>
      <c r="B144" s="265"/>
      <c r="C144" s="266"/>
      <c r="D144" s="265"/>
      <c r="E144" s="265"/>
      <c r="F144" s="265"/>
      <c r="G144" s="267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</row>
    <row r="145" spans="1:31" x14ac:dyDescent="0.2">
      <c r="A145" s="264"/>
      <c r="B145" s="265"/>
      <c r="C145" s="266"/>
      <c r="D145" s="265"/>
      <c r="E145" s="265"/>
      <c r="F145" s="265"/>
      <c r="G145" s="267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</row>
    <row r="146" spans="1:31" x14ac:dyDescent="0.2">
      <c r="A146" s="268"/>
      <c r="B146" s="269"/>
      <c r="C146" s="270"/>
      <c r="D146" s="269"/>
      <c r="E146" s="269"/>
      <c r="F146" s="269"/>
      <c r="G146" s="271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</row>
    <row r="147" spans="1:31" x14ac:dyDescent="0.2">
      <c r="A147" s="6"/>
      <c r="B147" s="7" t="s">
        <v>346</v>
      </c>
      <c r="C147" s="196" t="s">
        <v>346</v>
      </c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</row>
    <row r="148" spans="1:31" x14ac:dyDescent="0.2">
      <c r="C148" s="198"/>
      <c r="AE148" t="s">
        <v>349</v>
      </c>
    </row>
  </sheetData>
  <sheetProtection algorithmName="SHA-512" hashValue="6HnqR5p8EFGjSQXbAwq4jCZ009F3FL6ImqTZItP4M1mpDMQMxJnnlUcFIZybUIICZU+wApjko5JRm9vEI3BJ7Q==" saltValue="bF5Q+m6pYeoKQisCLjXZkg==" spinCount="100000" sheet="1" objects="1" scenarios="1"/>
  <mergeCells count="6">
    <mergeCell ref="A142:G146"/>
    <mergeCell ref="A1:G1"/>
    <mergeCell ref="C2:G2"/>
    <mergeCell ref="C3:G3"/>
    <mergeCell ref="C4:G4"/>
    <mergeCell ref="A141:C141"/>
  </mergeCells>
  <pageMargins left="0.59055118110236204" right="0.39370078740157499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DELANTE</dc:creator>
  <cp:lastModifiedBy>DELANTE</cp:lastModifiedBy>
  <cp:lastPrinted>2014-02-28T09:52:57Z</cp:lastPrinted>
  <dcterms:created xsi:type="dcterms:W3CDTF">2009-04-08T07:15:50Z</dcterms:created>
  <dcterms:modified xsi:type="dcterms:W3CDTF">2021-03-09T14:09:56Z</dcterms:modified>
</cp:coreProperties>
</file>